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https://webdav.yandex.com.tr/"/>
    </mc:Choice>
  </mc:AlternateContent>
  <xr:revisionPtr revIDLastSave="0" documentId="8_{DEACA411-C038-914A-A84F-6F9631347D36}" xr6:coauthVersionLast="45" xr6:coauthVersionMax="45" xr10:uidLastSave="{00000000-0000-0000-0000-000000000000}"/>
  <bookViews>
    <workbookView xWindow="-120" yWindow="-120" windowWidth="29040" windowHeight="16440" activeTab="2" xr2:uid="{A568D484-545E-4040-B2BE-8E7293F9FE44}"/>
  </bookViews>
  <sheets>
    <sheet name="NOTLAR" sheetId="8" r:id="rId1"/>
    <sheet name="VERİ" sheetId="1" r:id="rId2"/>
    <sheet name="ÖZET TABLO" sheetId="3" r:id="rId3"/>
    <sheet name="BİLANÇO_" sheetId="6" r:id="rId4"/>
    <sheet name="GELİR TABLOSU" sheetId="7" r:id="rId5"/>
    <sheet name="PARAMETRELER" sheetId="2" r:id="rId6"/>
  </sheets>
  <externalReferences>
    <externalReference r:id="rId7"/>
  </externalReferences>
  <definedNames>
    <definedName name="_xlnm._FilterDatabase" localSheetId="3" hidden="1">BİLANÇO_!$A$1:$O$187</definedName>
    <definedName name="_xlnm._FilterDatabase" localSheetId="4" hidden="1">'GELİR TABLOSU'!$A$1:$A$161</definedName>
    <definedName name="_xlnm.Print_Area" localSheetId="3">BİLANÇO_!$C$1:$H$118</definedName>
    <definedName name="_xlnm.Print_Area" localSheetId="4">'GELİR TABLOSU'!$B$2:$F$66</definedName>
    <definedName name="_xlnm.Print_Titles" localSheetId="3">BİLANÇO_!$1:$4</definedName>
  </definedNames>
  <calcPr calcId="191028"/>
  <pivotCaches>
    <pivotCache cacheId="0"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6" i="1" l="1"/>
  <c r="H45" i="1"/>
  <c r="E46" i="1"/>
  <c r="E45" i="1"/>
  <c r="C46" i="1"/>
  <c r="C32" i="2"/>
  <c r="B46" i="1"/>
  <c r="C45" i="1"/>
  <c r="C54" i="2"/>
  <c r="B45" i="1"/>
  <c r="E43" i="1"/>
  <c r="E42" i="1"/>
  <c r="E41" i="1"/>
  <c r="E40" i="1"/>
  <c r="H43" i="1"/>
  <c r="H42" i="1"/>
  <c r="C43" i="1"/>
  <c r="C20" i="2"/>
  <c r="B43" i="1"/>
  <c r="C229" i="2"/>
  <c r="D229" i="2"/>
  <c r="C42" i="1"/>
  <c r="B42" i="1"/>
  <c r="H40" i="1"/>
  <c r="H41" i="1"/>
  <c r="C40" i="1"/>
  <c r="C19" i="2"/>
  <c r="B40" i="1"/>
  <c r="C41" i="1"/>
  <c r="C13" i="2"/>
  <c r="B41" i="1"/>
  <c r="H38" i="1"/>
  <c r="H37" i="1"/>
  <c r="E38" i="1"/>
  <c r="E37" i="1"/>
  <c r="C38" i="1"/>
  <c r="C87" i="2"/>
  <c r="B38" i="1"/>
  <c r="C37" i="1"/>
  <c r="C269" i="2"/>
  <c r="B37" i="1"/>
  <c r="H35" i="1"/>
  <c r="H34" i="1"/>
  <c r="H33" i="1"/>
  <c r="C35" i="1"/>
  <c r="C49" i="2"/>
  <c r="B35" i="1"/>
  <c r="C34" i="1"/>
  <c r="C48" i="2"/>
  <c r="B34" i="1"/>
  <c r="C33" i="1"/>
  <c r="C155" i="2"/>
  <c r="B33" i="1"/>
  <c r="E35" i="1"/>
  <c r="E34" i="1"/>
  <c r="E33" i="1"/>
  <c r="H30" i="1"/>
  <c r="H31" i="1"/>
  <c r="H29" i="1"/>
  <c r="H28" i="1"/>
  <c r="H27" i="1"/>
  <c r="H26" i="1"/>
  <c r="H25" i="1"/>
  <c r="H24" i="1"/>
  <c r="H23" i="1"/>
  <c r="H22" i="1"/>
  <c r="H21" i="1"/>
  <c r="H20" i="1"/>
  <c r="H19" i="1"/>
  <c r="H18" i="1"/>
  <c r="H17" i="1"/>
  <c r="H16" i="1"/>
  <c r="H15" i="1"/>
  <c r="H14" i="1"/>
  <c r="H13" i="1"/>
  <c r="H12" i="1"/>
  <c r="H11" i="1"/>
  <c r="H10" i="1"/>
  <c r="H9" i="1"/>
  <c r="H8" i="1"/>
  <c r="H7" i="1"/>
  <c r="H6" i="1"/>
  <c r="H5" i="1"/>
  <c r="H4" i="1"/>
  <c r="H3" i="1"/>
  <c r="H2" i="1"/>
  <c r="C2" i="7"/>
  <c r="H38" i="6"/>
  <c r="F60" i="7"/>
  <c r="F38" i="7"/>
  <c r="F13" i="7"/>
  <c r="F35" i="7"/>
  <c r="F54" i="7"/>
  <c r="F26" i="7"/>
  <c r="F40" i="7"/>
  <c r="F18" i="7"/>
  <c r="F44" i="7"/>
  <c r="F8" i="7"/>
  <c r="H108" i="6"/>
  <c r="H79" i="6"/>
  <c r="H54" i="6"/>
  <c r="H80" i="6"/>
  <c r="H111" i="6"/>
  <c r="H85" i="6"/>
  <c r="H62" i="6"/>
  <c r="H97" i="6"/>
  <c r="H98" i="6"/>
  <c r="H71" i="6"/>
  <c r="H44" i="6"/>
  <c r="H76" i="6"/>
  <c r="H30" i="6"/>
  <c r="H10" i="6"/>
  <c r="H15" i="6"/>
  <c r="H13" i="6"/>
  <c r="H8" i="6"/>
  <c r="E114" i="6"/>
  <c r="E105" i="6"/>
  <c r="E87" i="6"/>
  <c r="E65" i="6"/>
  <c r="E41" i="6"/>
  <c r="E21" i="6"/>
  <c r="E24" i="6"/>
  <c r="E99" i="6"/>
  <c r="E73" i="6"/>
  <c r="E45" i="6"/>
  <c r="E11" i="6"/>
  <c r="E78" i="6"/>
  <c r="E42" i="6"/>
  <c r="E10" i="6"/>
  <c r="E94" i="6"/>
  <c r="E74" i="6"/>
  <c r="E52" i="6"/>
  <c r="E14" i="6"/>
  <c r="E39" i="6"/>
  <c r="E54" i="6"/>
  <c r="H109" i="6"/>
  <c r="H28" i="6"/>
  <c r="E102" i="6"/>
  <c r="E31" i="6"/>
  <c r="E8" i="6"/>
  <c r="E29" i="6"/>
  <c r="E26" i="6"/>
  <c r="E64" i="6"/>
  <c r="E92" i="6"/>
  <c r="F12" i="7"/>
  <c r="F45" i="7"/>
  <c r="F14" i="7"/>
  <c r="H86" i="6"/>
  <c r="H36" i="6"/>
  <c r="H39" i="6"/>
  <c r="H50" i="6"/>
  <c r="H32" i="6"/>
  <c r="H19" i="6"/>
  <c r="E113" i="6"/>
  <c r="E49" i="6"/>
  <c r="E79" i="6"/>
  <c r="E82" i="6"/>
  <c r="E100" i="6"/>
  <c r="E30" i="6"/>
  <c r="F55" i="7"/>
  <c r="F34" i="7"/>
  <c r="F33" i="7"/>
  <c r="F21" i="7"/>
  <c r="F46" i="7"/>
  <c r="F58" i="7"/>
  <c r="F36" i="7"/>
  <c r="F10" i="7"/>
  <c r="F39" i="7"/>
  <c r="H113" i="6"/>
  <c r="H102" i="6"/>
  <c r="H75" i="6"/>
  <c r="H46" i="6"/>
  <c r="H70" i="6"/>
  <c r="H105" i="6"/>
  <c r="H78" i="6"/>
  <c r="H53" i="6"/>
  <c r="H49" i="6"/>
  <c r="H90" i="6"/>
  <c r="H65" i="6"/>
  <c r="H37" i="6"/>
  <c r="H64" i="6"/>
  <c r="H26" i="6"/>
  <c r="H22" i="6"/>
  <c r="H29" i="6"/>
  <c r="H9" i="6"/>
  <c r="H27" i="6"/>
  <c r="E106" i="6"/>
  <c r="E101" i="6"/>
  <c r="E81" i="6"/>
  <c r="E57" i="6"/>
  <c r="E37" i="6"/>
  <c r="E15" i="6"/>
  <c r="E20" i="6"/>
  <c r="E93" i="6"/>
  <c r="E67" i="6"/>
  <c r="E33" i="6"/>
  <c r="E98" i="6"/>
  <c r="E66" i="6"/>
  <c r="E32" i="6"/>
  <c r="E110" i="6"/>
  <c r="E90" i="6"/>
  <c r="E70" i="6"/>
  <c r="E46" i="6"/>
  <c r="E103" i="6"/>
  <c r="E17" i="6"/>
  <c r="E38" i="6"/>
  <c r="F47" i="7"/>
  <c r="F27" i="7"/>
  <c r="F19" i="7"/>
  <c r="F9" i="7"/>
  <c r="F42" i="7"/>
  <c r="F50" i="7"/>
  <c r="F32" i="7"/>
  <c r="F56" i="7"/>
  <c r="F31" i="7"/>
  <c r="H114" i="6"/>
  <c r="H96" i="6"/>
  <c r="H69" i="6"/>
  <c r="H35" i="6"/>
  <c r="H55" i="6"/>
  <c r="H101" i="6"/>
  <c r="H72" i="6"/>
  <c r="H45" i="6"/>
  <c r="H110" i="6"/>
  <c r="H82" i="6"/>
  <c r="H56" i="6"/>
  <c r="H43" i="6"/>
  <c r="H20" i="6"/>
  <c r="H12" i="6"/>
  <c r="H25" i="6"/>
  <c r="H11" i="6"/>
  <c r="E95" i="6"/>
  <c r="E75" i="6"/>
  <c r="E53" i="6"/>
  <c r="E9" i="6"/>
  <c r="E89" i="6"/>
  <c r="E55" i="6"/>
  <c r="E88" i="6"/>
  <c r="E62" i="6"/>
  <c r="E104" i="6"/>
  <c r="E86" i="6"/>
  <c r="E40" i="6"/>
  <c r="E83" i="6"/>
  <c r="E16" i="6"/>
  <c r="F43" i="7"/>
  <c r="F20" i="7"/>
  <c r="F59" i="7"/>
  <c r="F37" i="7"/>
  <c r="F25" i="7"/>
  <c r="F49" i="7"/>
  <c r="H112" i="6"/>
  <c r="H63" i="6"/>
  <c r="H103" i="6"/>
  <c r="H95" i="6"/>
  <c r="H68" i="6"/>
  <c r="H104" i="6"/>
  <c r="H77" i="6"/>
  <c r="H89" i="6"/>
  <c r="H14" i="6"/>
  <c r="H21" i="6"/>
  <c r="H18" i="6"/>
  <c r="H7" i="6"/>
  <c r="E91" i="6"/>
  <c r="E71" i="6"/>
  <c r="E25" i="6"/>
  <c r="E36" i="6"/>
  <c r="E109" i="6"/>
  <c r="E51" i="6"/>
  <c r="E23" i="6"/>
  <c r="E50" i="6"/>
  <c r="E22" i="6"/>
  <c r="E80" i="6"/>
  <c r="E56" i="6"/>
  <c r="E63" i="6"/>
  <c r="E72" i="6"/>
  <c r="E7" i="6"/>
  <c r="F48" i="7"/>
  <c r="H48" i="6"/>
  <c r="E77" i="6"/>
  <c r="E44" i="6"/>
  <c r="F57" i="7"/>
  <c r="F53" i="7"/>
  <c r="F17" i="7"/>
  <c r="H94" i="6"/>
  <c r="E112" i="6"/>
  <c r="E108" i="6"/>
  <c r="H100" i="6"/>
  <c r="E85" i="6"/>
  <c r="E48" i="6"/>
  <c r="H34" i="6"/>
  <c r="E19" i="6"/>
  <c r="H17" i="6"/>
  <c r="H107" i="6"/>
  <c r="H61" i="6"/>
  <c r="H91" i="6"/>
  <c r="H52" i="6"/>
  <c r="E35" i="6"/>
  <c r="H24" i="6"/>
  <c r="H6" i="6"/>
  <c r="E97" i="6"/>
  <c r="E69" i="6"/>
  <c r="E61" i="6"/>
  <c r="E28" i="6"/>
  <c r="E13" i="6"/>
  <c r="E6" i="6"/>
  <c r="F41" i="7"/>
  <c r="F7" i="7"/>
  <c r="F30" i="7"/>
  <c r="F24" i="7"/>
  <c r="F11" i="7"/>
  <c r="C206" i="2"/>
  <c r="B30" i="1"/>
  <c r="C29" i="1"/>
  <c r="C187" i="2"/>
  <c r="B29" i="1"/>
  <c r="C28" i="1"/>
  <c r="B28" i="1"/>
  <c r="C27" i="1"/>
  <c r="B27" i="1"/>
  <c r="C26" i="1"/>
  <c r="C25" i="1"/>
  <c r="B25" i="1"/>
  <c r="C212" i="2"/>
  <c r="D212" i="2"/>
  <c r="C24" i="1"/>
  <c r="C23" i="1"/>
  <c r="C14" i="2"/>
  <c r="B23" i="1"/>
  <c r="C22" i="1"/>
  <c r="C21" i="1"/>
  <c r="C80" i="2"/>
  <c r="B21" i="1"/>
  <c r="C20" i="1"/>
  <c r="C19" i="1"/>
  <c r="B19" i="1"/>
  <c r="C18" i="1"/>
  <c r="C17" i="1"/>
  <c r="C5" i="2"/>
  <c r="B17" i="1"/>
  <c r="C16" i="1"/>
  <c r="C15" i="1"/>
  <c r="C144" i="2"/>
  <c r="B15" i="1"/>
  <c r="C14" i="1"/>
  <c r="C13" i="1"/>
  <c r="C8" i="2"/>
  <c r="B13" i="1"/>
  <c r="C12" i="1"/>
  <c r="C11" i="1"/>
  <c r="C17" i="2"/>
  <c r="B11" i="1"/>
  <c r="C10" i="1"/>
  <c r="C9" i="1"/>
  <c r="C85" i="2"/>
  <c r="B9" i="1"/>
  <c r="C8" i="1"/>
  <c r="C208" i="2"/>
  <c r="D208" i="2"/>
  <c r="C7" i="1"/>
  <c r="B7" i="1"/>
  <c r="C6" i="1"/>
  <c r="C5" i="1"/>
  <c r="C7" i="2"/>
  <c r="B5" i="1"/>
  <c r="C4" i="1"/>
  <c r="C51" i="2"/>
  <c r="B4" i="1"/>
  <c r="C3" i="1"/>
  <c r="C272" i="2"/>
  <c r="B3" i="1"/>
  <c r="C2" i="1"/>
  <c r="C284" i="2"/>
  <c r="C283" i="2"/>
  <c r="C282" i="2"/>
  <c r="C281" i="2"/>
  <c r="C280" i="2"/>
  <c r="C279" i="2"/>
  <c r="C278" i="2"/>
  <c r="C277" i="2"/>
  <c r="C276" i="2"/>
  <c r="C275" i="2"/>
  <c r="C274" i="2"/>
  <c r="C273" i="2"/>
  <c r="C271" i="2"/>
  <c r="C270" i="2"/>
  <c r="C268" i="2"/>
  <c r="C267" i="2"/>
  <c r="C266" i="2"/>
  <c r="C265" i="2"/>
  <c r="C264" i="2"/>
  <c r="C263" i="2"/>
  <c r="C262" i="2"/>
  <c r="C261" i="2"/>
  <c r="C260" i="2"/>
  <c r="C259" i="2"/>
  <c r="C258" i="2"/>
  <c r="C257" i="2"/>
  <c r="C256" i="2"/>
  <c r="C255" i="2"/>
  <c r="C254" i="2"/>
  <c r="C253" i="2"/>
  <c r="C252" i="2"/>
  <c r="C251" i="2"/>
  <c r="C250" i="2"/>
  <c r="C249" i="2"/>
  <c r="C248" i="2"/>
  <c r="C247" i="2"/>
  <c r="C246" i="2"/>
  <c r="D246" i="2"/>
  <c r="C245" i="2"/>
  <c r="C244" i="2"/>
  <c r="D244" i="2"/>
  <c r="C243" i="2"/>
  <c r="C242" i="2"/>
  <c r="D242" i="2"/>
  <c r="C241" i="2"/>
  <c r="C240" i="2"/>
  <c r="D240" i="2"/>
  <c r="C239" i="2"/>
  <c r="C238" i="2"/>
  <c r="D238" i="2"/>
  <c r="C237" i="2"/>
  <c r="C236" i="2"/>
  <c r="D236" i="2"/>
  <c r="C235" i="2"/>
  <c r="C234" i="2"/>
  <c r="D234" i="2"/>
  <c r="C233" i="2"/>
  <c r="C232" i="2"/>
  <c r="D232" i="2"/>
  <c r="C231" i="2"/>
  <c r="C230" i="2"/>
  <c r="D230" i="2"/>
  <c r="C228" i="2"/>
  <c r="D228" i="2"/>
  <c r="C227" i="2"/>
  <c r="C226" i="2"/>
  <c r="D226" i="2"/>
  <c r="C225" i="2"/>
  <c r="C224" i="2"/>
  <c r="D224" i="2"/>
  <c r="C223" i="2"/>
  <c r="C222" i="2"/>
  <c r="D222" i="2"/>
  <c r="C221" i="2"/>
  <c r="C220" i="2"/>
  <c r="D220" i="2"/>
  <c r="C219" i="2"/>
  <c r="C218" i="2"/>
  <c r="D218" i="2"/>
  <c r="C217" i="2"/>
  <c r="C216" i="2"/>
  <c r="D216" i="2"/>
  <c r="C215" i="2"/>
  <c r="C214" i="2"/>
  <c r="D214" i="2"/>
  <c r="C213" i="2"/>
  <c r="D206" i="2"/>
  <c r="C30" i="1"/>
  <c r="C211" i="2"/>
  <c r="C210" i="2"/>
  <c r="D210" i="2"/>
  <c r="C209" i="2"/>
  <c r="C207" i="2"/>
  <c r="C205" i="2"/>
  <c r="C204" i="2"/>
  <c r="C203" i="2"/>
  <c r="C202" i="2"/>
  <c r="C201" i="2"/>
  <c r="C200" i="2"/>
  <c r="C199" i="2"/>
  <c r="C198" i="2"/>
  <c r="C197" i="2"/>
  <c r="C196" i="2"/>
  <c r="C195" i="2"/>
  <c r="C194" i="2"/>
  <c r="C193" i="2"/>
  <c r="C192" i="2"/>
  <c r="C191" i="2"/>
  <c r="C190" i="2"/>
  <c r="C189" i="2"/>
  <c r="C188"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4" i="2"/>
  <c r="C153" i="2"/>
  <c r="C152" i="2"/>
  <c r="C151" i="2"/>
  <c r="C150" i="2"/>
  <c r="C149" i="2"/>
  <c r="C148" i="2"/>
  <c r="C147" i="2"/>
  <c r="C146" i="2"/>
  <c r="C145"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6" i="2"/>
  <c r="C84" i="2"/>
  <c r="C83" i="2"/>
  <c r="C82" i="2"/>
  <c r="C81" i="2"/>
  <c r="C79" i="2"/>
  <c r="C78" i="2"/>
  <c r="C77" i="2"/>
  <c r="C76" i="2"/>
  <c r="C75" i="2"/>
  <c r="C74" i="2"/>
  <c r="C73" i="2"/>
  <c r="C72" i="2"/>
  <c r="C71" i="2"/>
  <c r="C70" i="2"/>
  <c r="C69" i="2"/>
  <c r="C68" i="2"/>
  <c r="C67" i="2"/>
  <c r="C66" i="2"/>
  <c r="C65" i="2"/>
  <c r="C64" i="2"/>
  <c r="C63" i="2"/>
  <c r="C62" i="2"/>
  <c r="C61" i="2"/>
  <c r="C60" i="2"/>
  <c r="C59" i="2"/>
  <c r="C58" i="2"/>
  <c r="C57" i="2"/>
  <c r="C56" i="2"/>
  <c r="C55" i="2"/>
  <c r="C53" i="2"/>
  <c r="C52" i="2"/>
  <c r="C50" i="2"/>
  <c r="C47" i="2"/>
  <c r="C46" i="2"/>
  <c r="C45" i="2"/>
  <c r="C44" i="2"/>
  <c r="C43" i="2"/>
  <c r="C42" i="2"/>
  <c r="C41" i="2"/>
  <c r="C40" i="2"/>
  <c r="C39" i="2"/>
  <c r="C38" i="2"/>
  <c r="C37" i="2"/>
  <c r="C36" i="2"/>
  <c r="C35" i="2"/>
  <c r="C34" i="2"/>
  <c r="C33" i="2"/>
  <c r="C31" i="2"/>
  <c r="C30" i="2"/>
  <c r="C29" i="2"/>
  <c r="C28" i="2"/>
  <c r="C27" i="2"/>
  <c r="B26" i="1"/>
  <c r="C26" i="2"/>
  <c r="C25" i="2"/>
  <c r="B24" i="1"/>
  <c r="C24" i="2"/>
  <c r="C23" i="2"/>
  <c r="B22" i="1"/>
  <c r="C22" i="2"/>
  <c r="C21" i="2"/>
  <c r="B20" i="1"/>
  <c r="B18" i="1"/>
  <c r="C18" i="2"/>
  <c r="B16" i="1"/>
  <c r="C16" i="2"/>
  <c r="C15" i="2"/>
  <c r="B14" i="1"/>
  <c r="B12" i="1"/>
  <c r="C12" i="2"/>
  <c r="C11" i="2"/>
  <c r="B10" i="1"/>
  <c r="C10" i="2"/>
  <c r="C9" i="2"/>
  <c r="B8" i="1"/>
  <c r="B6" i="1"/>
  <c r="C3" i="2"/>
  <c r="B2" i="1"/>
  <c r="J1" i="1"/>
  <c r="E117" i="6"/>
  <c r="E59" i="6"/>
  <c r="E118" i="6"/>
  <c r="F15" i="7"/>
  <c r="D205" i="2"/>
  <c r="D213" i="2"/>
  <c r="D221" i="2"/>
  <c r="D237" i="2"/>
  <c r="D209" i="2"/>
  <c r="D217" i="2"/>
  <c r="D225" i="2"/>
  <c r="D233" i="2"/>
  <c r="D241" i="2"/>
  <c r="D245" i="2"/>
  <c r="D207" i="2"/>
  <c r="D211" i="2"/>
  <c r="C31" i="1"/>
  <c r="B31" i="1"/>
  <c r="D215" i="2"/>
  <c r="D219" i="2"/>
  <c r="D223" i="2"/>
  <c r="D227" i="2"/>
  <c r="D231" i="2"/>
  <c r="D235" i="2"/>
  <c r="D239" i="2"/>
  <c r="D243" i="2"/>
  <c r="F22" i="7"/>
  <c r="F28" i="7"/>
  <c r="F51" i="7"/>
  <c r="F62" i="7"/>
  <c r="F70" i="7"/>
  <c r="F71" i="7"/>
  <c r="F64" i="7"/>
  <c r="H42" i="6"/>
  <c r="H41" i="6"/>
  <c r="H59" i="6"/>
  <c r="F66" i="7"/>
  <c r="H115" i="6"/>
  <c r="H117" i="6"/>
  <c r="H118" i="6"/>
  <c r="H120" i="6"/>
</calcChain>
</file>

<file path=xl/sharedStrings.xml><?xml version="1.0" encoding="utf-8"?>
<sst xmlns="http://schemas.openxmlformats.org/spreadsheetml/2006/main" count="703" uniqueCount="520">
  <si>
    <t>AHK</t>
  </si>
  <si>
    <t>ANA HESAP</t>
  </si>
  <si>
    <t>BORÇ</t>
  </si>
  <si>
    <t>ALACAK</t>
  </si>
  <si>
    <t>NET</t>
  </si>
  <si>
    <t>KASA</t>
  </si>
  <si>
    <t>ALINAN ÇEKLER</t>
  </si>
  <si>
    <t>BANKALAR</t>
  </si>
  <si>
    <t>VERİLEN ÇEK ve ÖDEME EMRİ (-)</t>
  </si>
  <si>
    <t>DİĞER HAZIR DEĞERLER</t>
  </si>
  <si>
    <t>HİSSE SENETLERİ</t>
  </si>
  <si>
    <t>ÖZEL KESİM TAHVİL SNT.VE BONO.</t>
  </si>
  <si>
    <t>KAMU KESİMİ TAHVİL SNT.VE BONO</t>
  </si>
  <si>
    <t>DİĞER MENKUL KIYMETLER</t>
  </si>
  <si>
    <t>MENKUL KIY.DEĞER DÜŞ.KAR.(-)</t>
  </si>
  <si>
    <t>ALICILAR</t>
  </si>
  <si>
    <t>ALACAK SENETLERİ</t>
  </si>
  <si>
    <t>ALACAK SENETLERİ REESKONTU (-)</t>
  </si>
  <si>
    <t>KAZANILMAMIŞ FİN.KİRA.FZ.GL(-)</t>
  </si>
  <si>
    <t>VERİLEN DEPOZİTO VE TEMİNATLAR</t>
  </si>
  <si>
    <t>DİĞER TİCARİ ALACAKLAR</t>
  </si>
  <si>
    <t>ŞÜPHELİ TİCARİ ALACAKLAR</t>
  </si>
  <si>
    <t>ŞÜPHELİ TİC.AL. KARŞIĞI (-)</t>
  </si>
  <si>
    <t>ORTAKLARDAN ALACAKLAR</t>
  </si>
  <si>
    <t>İŞTİRAKLERDEN ALACAKLAR</t>
  </si>
  <si>
    <t>BAĞLI ORTAKLIKLARDAN ALACAKLAR</t>
  </si>
  <si>
    <t>PERSONELDEN ALACAKLAR</t>
  </si>
  <si>
    <t>DİĞER ÇEŞİTLİ ALACAKLAR</t>
  </si>
  <si>
    <t>DİĞER ALACAK SNT.REESKONTU (-)</t>
  </si>
  <si>
    <t>ŞÜPHELİ DİĞER ALACAKLAR</t>
  </si>
  <si>
    <t>ŞÜPHELİ DİĞER ALACAK.KARŞ.(-)</t>
  </si>
  <si>
    <t>İLK MADDE VE MALZEME</t>
  </si>
  <si>
    <t>YARI MAMULLER - ÜRETİM</t>
  </si>
  <si>
    <t>MAMULLER</t>
  </si>
  <si>
    <t>TİCARİ MALLAR</t>
  </si>
  <si>
    <t>DİĞER STOKLAR</t>
  </si>
  <si>
    <t>STOK DEĞER DÜŞÜKLÜĞÜ KARŞ.(-)</t>
  </si>
  <si>
    <t>VERİLEN SİPARİŞ AVANSLARI</t>
  </si>
  <si>
    <t>YILLARA YAY. INS.VE ON.MALIYET</t>
  </si>
  <si>
    <t>YILLARA YAY.İNŞ.ENF.DÜZELT.HES</t>
  </si>
  <si>
    <t>TAŞERONLARA VERİLEN AVANSLAR</t>
  </si>
  <si>
    <t>GELECEK AYLARA AİT GİDERLER</t>
  </si>
  <si>
    <t>GELİR TAHAKKUKLARI</t>
  </si>
  <si>
    <t>DEVREDEN KATMA DEĞER VERGİSİ</t>
  </si>
  <si>
    <t>İNDİRİLECEK KDV</t>
  </si>
  <si>
    <t>DİĞER KDV</t>
  </si>
  <si>
    <t>PEŞİN ÖDENEN VERGİ VE FONLAR</t>
  </si>
  <si>
    <t>İŞ AVANSLARI</t>
  </si>
  <si>
    <t>PERSONEL AVANSLARI</t>
  </si>
  <si>
    <t>SAYIM VE TESELLÜM NOKSANLARI</t>
  </si>
  <si>
    <t>DİĞER ÇEŞİTLİ DÖNEN VARLIKLAR</t>
  </si>
  <si>
    <t>DİĞER DÖNEN VARLIKLAR KRŞ. (-)</t>
  </si>
  <si>
    <t>ŞÜPHELİ ALACAKLAR KARŞILIĞI(-)</t>
  </si>
  <si>
    <t>ŞÜPHELİ DİĞER ALACAK.KARŞ. (-)</t>
  </si>
  <si>
    <t>BAĞLI MENKUL KIYMETLER</t>
  </si>
  <si>
    <t>BAĞLI MEN.KIY.DEĞ. DÜŞ.KAR.(-)</t>
  </si>
  <si>
    <t>İŞTİRAKLER</t>
  </si>
  <si>
    <t>İŞTİRAKLERE SERM.TAAHHÜT. (-)</t>
  </si>
  <si>
    <t>İŞT.SERM.PAY.DEĞ.DÜŞÜK.KRŞ.(-)</t>
  </si>
  <si>
    <t>BAĞLI ORTAKLIKLAR</t>
  </si>
  <si>
    <t>BAĞLI ORTAK.SER.TAAHHUTLERİ(-)</t>
  </si>
  <si>
    <t>BAĞ.ORT.SER.PAY.DEĞ.DÜŞ.KRŞ(-)</t>
  </si>
  <si>
    <t>DİĞER MALİ DURAN VARLIKLAR</t>
  </si>
  <si>
    <t>DĞR.MALİ DURAN VARLIK.KRŞ. (-)</t>
  </si>
  <si>
    <t>ARAZİ VE ARSALAR</t>
  </si>
  <si>
    <t>YERALTI VE YERÜSTÜ DÜZENLERİ</t>
  </si>
  <si>
    <t>BİNALAR</t>
  </si>
  <si>
    <t>TESİS MAKİNE VE CİHAZLAR</t>
  </si>
  <si>
    <t>TAŞITLAR</t>
  </si>
  <si>
    <t>DEMİRBAŞLAR</t>
  </si>
  <si>
    <t>DİĞER MADDİ DURAN VARLIKLAR</t>
  </si>
  <si>
    <t>BİRİKMİŞ AMORTİSMANLAR (-)</t>
  </si>
  <si>
    <t>YAPILMAKTA OLAN YATIRIMLAR</t>
  </si>
  <si>
    <t>VERİLEN AVANSLAR</t>
  </si>
  <si>
    <t>HAKLAR</t>
  </si>
  <si>
    <t>ŞEREFİYE</t>
  </si>
  <si>
    <t>KURULUŞ VE ÖRGÜTLENME GIDER.</t>
  </si>
  <si>
    <t>ARAŞTIRMA VE GELİŞTİRME GIDER.</t>
  </si>
  <si>
    <t>ÖZEL MALİYETLER</t>
  </si>
  <si>
    <t>DİĞER.MADDİ OLM. DURAN VARLIK.</t>
  </si>
  <si>
    <t>ARAMA GİDERLERİ</t>
  </si>
  <si>
    <t>HAZIRLIK VE GELİŞTİRME GİDER.</t>
  </si>
  <si>
    <t>DİĞER ÖZEL TÜKENMEYE TABİ VAR.</t>
  </si>
  <si>
    <t>BİRİKMİŞ TÜKENME PAYLARI (-)</t>
  </si>
  <si>
    <t>GELECEK YILLARA AİT GİDERLER</t>
  </si>
  <si>
    <t>GELİR TAAHHUKLARI</t>
  </si>
  <si>
    <t>GELECEK YILLARDA İNDİRİLE. KDV</t>
  </si>
  <si>
    <t>GELECEK YILLAR İHTİYACI STOK.</t>
  </si>
  <si>
    <t>ELD.ÇIK.STOK.VE MAD.DURAN VAR.</t>
  </si>
  <si>
    <t>PEŞİN ÖDENEN VERGİLER VE FON</t>
  </si>
  <si>
    <t>DİĞER ÇEŞİTLİ DURAN VARLIKLAR</t>
  </si>
  <si>
    <t>STOK DEĞER DÜŞÜKLÜĞÜ KARŞ. (-)</t>
  </si>
  <si>
    <t>BANKA KREDİLERİ</t>
  </si>
  <si>
    <t>FİNANSAL KİRALAMA İŞL.BORÇLAR</t>
  </si>
  <si>
    <t>ERTELEN.FİN.KİRA.BORÇ.MAL. (-)</t>
  </si>
  <si>
    <t>UZUN VAD.KRD.ANAP.TAKS.VE FAİZ</t>
  </si>
  <si>
    <t>TAHVİL ANAP.BORÇ TAK.VE FAİZ.</t>
  </si>
  <si>
    <t>ÇIKARILMIŞ BONOLAR VE SENETLER</t>
  </si>
  <si>
    <t>ÇIKARILMIŞ DİĞER MENKUL KIYM.</t>
  </si>
  <si>
    <t>MENKUL KIYMET. İHRAÇ FARKI (-)</t>
  </si>
  <si>
    <t>DİĞER MALİ BORÇLAR</t>
  </si>
  <si>
    <t>SATICILAR</t>
  </si>
  <si>
    <t>BORÇ SENETLERİ</t>
  </si>
  <si>
    <t>BORÇ SENETLERİ REESKONTU (-)</t>
  </si>
  <si>
    <t>ALINAN DEPOZİTO VE TEMİNATLAR</t>
  </si>
  <si>
    <t>DİĞER TİCARİ BORÇLAR</t>
  </si>
  <si>
    <t>ORTAKLARA BORÇLAR</t>
  </si>
  <si>
    <t>İŞTİRAKLERE BORÇLAR</t>
  </si>
  <si>
    <t>BAĞLI ORTAKLIKLARA BORÇLAR</t>
  </si>
  <si>
    <t>PERSONELE BORÇLAR</t>
  </si>
  <si>
    <t>DİĞER ÇEŞİTLİ BORÇLAR</t>
  </si>
  <si>
    <t>DİĞER BORÇ.SENET.REESKONTU (-)</t>
  </si>
  <si>
    <t>ALINAN SİPARİŞ AVANSLARI</t>
  </si>
  <si>
    <t>ALINAN DİĞER AVANSLAR</t>
  </si>
  <si>
    <t>YILLARA YAY.İNŞ.ve ONR.HAKEDİŞ</t>
  </si>
  <si>
    <t>ÖDENECEK VERGİ VE FONLAR</t>
  </si>
  <si>
    <t>ÖDENECEK SOS. GÜV. KESİNTİLERİ</t>
  </si>
  <si>
    <t>VD.GEÇ.ER.VEYA TK.VR.VE DĞ.YÜK</t>
  </si>
  <si>
    <t>ÖDENECEK DİĞER YÜKÜMLÜLÜKLER</t>
  </si>
  <si>
    <t>DÖN.KARI VER.VE DİĞ.YÜK.KARŞ.</t>
  </si>
  <si>
    <t>DÖN.KAR.PEŞ.ÖD.VER.VE YÜK (-)</t>
  </si>
  <si>
    <t>KIDEM TAZMİNATI KARŞILIĞI</t>
  </si>
  <si>
    <t>MALİYET GİDERLERİ KARŞILIĞI</t>
  </si>
  <si>
    <t>DİĞER BORÇ VE GİDER KARŞILIĞI</t>
  </si>
  <si>
    <t>GELECEK AYLARA AİT GELİRLER</t>
  </si>
  <si>
    <t>GİDER TAHAKKUKLARI</t>
  </si>
  <si>
    <t>HESAPLANAN KDV</t>
  </si>
  <si>
    <t>MERKEZ VE ŞUBELER CARİ HESABI</t>
  </si>
  <si>
    <t>SAYIM VE TESELLÜM FAZLALARI</t>
  </si>
  <si>
    <t>DİĞER ÇEŞİTLİ YAB. KAYNAKLAR</t>
  </si>
  <si>
    <t>ÇIKARILMIŞ TAHVİLLER</t>
  </si>
  <si>
    <t>ÇIKARILMIŞ DĞR.MENKUL KIYMET.</t>
  </si>
  <si>
    <t>MENKUL KIYMET.İHRAÇ FARKI (-)</t>
  </si>
  <si>
    <t>DİĞER BORÇ SENETLERİ REES. (-)</t>
  </si>
  <si>
    <t>KAMUYA OL.ERT.VEYA TAKSIT.BORÇ</t>
  </si>
  <si>
    <t>DİĞER BORÇ VE GİDER KARŞILIK.</t>
  </si>
  <si>
    <t>GELECEK YILLARA AİT GELİRLER</t>
  </si>
  <si>
    <t>GEL.YIL.ERT.VEYA TERKİN ED.KDV</t>
  </si>
  <si>
    <t>TESİSE KATILMA PAYLARI</t>
  </si>
  <si>
    <t>Dİ.ÇEŞ.UZUN VAD.YAB.KAYNAKLAR</t>
  </si>
  <si>
    <t>SERMAYE</t>
  </si>
  <si>
    <t>ÖDENMEMİŞ SERMAYE (-)</t>
  </si>
  <si>
    <t>SERMAYE DÜZELT.OLUMLU FARKLARI</t>
  </si>
  <si>
    <t>SERMAYE DÜZELT.OLUMSUZ FARKLARI (-)</t>
  </si>
  <si>
    <t>HİSSE SENETLERİ İHRAÇ PRİMLERİ</t>
  </si>
  <si>
    <t>HİSSE SENEDİ İPTAL KARLARI</t>
  </si>
  <si>
    <t>M.D.V.YENİDEN DEĞERLEME ARTIŞ.</t>
  </si>
  <si>
    <t>İŞTİRAKLER YENİDEN DEĞER.ART.</t>
  </si>
  <si>
    <t>DİĞER SERMAYE YEDEKLERİ</t>
  </si>
  <si>
    <t>YASAL YEDEKLER</t>
  </si>
  <si>
    <t>STATÜ YEDEKLERİ</t>
  </si>
  <si>
    <t>OLAĞANÜSTÜ YEDEKLER</t>
  </si>
  <si>
    <t>DİĞER KAR YEDEKLERİ</t>
  </si>
  <si>
    <t>ÖZEL FONLAR</t>
  </si>
  <si>
    <t>GEÇMİŞ YILLAR KARLARI</t>
  </si>
  <si>
    <t>GEÇMİŞ YILLAR ZARARLARI (-)</t>
  </si>
  <si>
    <t>DÖNEM NET KARI</t>
  </si>
  <si>
    <t>DÖNEM NET ZARARI (-)</t>
  </si>
  <si>
    <t>YURT İÇİ SATIŞLAR</t>
  </si>
  <si>
    <t>YURT DIŞI SATIŞLAR</t>
  </si>
  <si>
    <t>DİĞER GELİRLER</t>
  </si>
  <si>
    <t>SATIŞTAN İADELER (-)</t>
  </si>
  <si>
    <t>SATIŞ İSKONTOLARI (-)</t>
  </si>
  <si>
    <t>DİĞER İNDİRİMLER (-)</t>
  </si>
  <si>
    <t>SATILAN MAMÜLLER MALİYETİ (-)</t>
  </si>
  <si>
    <t>SATILAN TİC.MALLAR MALİYETİ(-)</t>
  </si>
  <si>
    <t>SATILAN HİZMET MALİYETİ (-)</t>
  </si>
  <si>
    <t>DİĞER SATIŞLARIN MALİYETİ (-)</t>
  </si>
  <si>
    <t>ARAŞTIRMA VE GELİŞTİRME GİD(-)</t>
  </si>
  <si>
    <t>PAZARLAMA SAT.VE DAĞ.GİD. (-)</t>
  </si>
  <si>
    <t>GENEL YÖNETİM GİDERLERİ (-)</t>
  </si>
  <si>
    <t>İŞTİRAKLERDEN TEMETTÜ GELİR.</t>
  </si>
  <si>
    <t>BAĞLI ORT.TEMETTÜ GELİRLERİ</t>
  </si>
  <si>
    <t>FAİZ GELİRLERİ</t>
  </si>
  <si>
    <t>KOMİSYON GELİRLERİ</t>
  </si>
  <si>
    <t>KONUSU KALMAYAN KARŞILIKLAR</t>
  </si>
  <si>
    <t>MENKUL KIYMETLER SATIŞ KARLARI</t>
  </si>
  <si>
    <t>KAMBİYO KARLARI</t>
  </si>
  <si>
    <t>REESKONT FAİZ GELİRLERİ</t>
  </si>
  <si>
    <t>ENFLASYON DÜZELTMESİ KARLARI</t>
  </si>
  <si>
    <t>DİĞER OLAĞAN GELİR VE KARLAR</t>
  </si>
  <si>
    <t>KOMİSYON GİDERLERİ (-)</t>
  </si>
  <si>
    <t>KARŞILIK GİDERLERİ (-)</t>
  </si>
  <si>
    <t>MENKUL KIYMET SATIŞ ZARAR (-)</t>
  </si>
  <si>
    <t>KAMBİYO ZARARLARI (-)</t>
  </si>
  <si>
    <t>REESKONT FAİZ GİDERLERİ (-)</t>
  </si>
  <si>
    <t>ENFLASYON DÜZELT.ZARARLARI (-)</t>
  </si>
  <si>
    <t>DİĞER GİDER VE ZARARLAR (-)</t>
  </si>
  <si>
    <t>KISA VADELİ BORÇLANMA GİD. (-)</t>
  </si>
  <si>
    <t>UZUN VADELİ BORÇLANMA GİD. (-)</t>
  </si>
  <si>
    <t>ÖNCEKİ DÖNEM GELİR VE KARLARI</t>
  </si>
  <si>
    <t>DİĞ.OLAĞANDIŞI GELİR VE KARLAR</t>
  </si>
  <si>
    <t>ÇALIŞMAYAN KISIM GİD.VE ZAR(-)</t>
  </si>
  <si>
    <t>ÖNCEKİ DÖN.GİD.VE ZARARLARI(-)</t>
  </si>
  <si>
    <t>DİĞER O.DIŞI GİD.VE ZARAR.(-)</t>
  </si>
  <si>
    <t>DÖNEM KARI VEYA ZARARI</t>
  </si>
  <si>
    <t>D.K.VER.VE DİĞ.YAS.YÜK.KAR.(-)</t>
  </si>
  <si>
    <t>DÖNEM NET KARI VEYA ZARARI</t>
  </si>
  <si>
    <t>ENFLASYON DÜZELTME HESABI</t>
  </si>
  <si>
    <t>DİREKT İLK MADDE VE MALZEME GD</t>
  </si>
  <si>
    <t>DİREKT İLK MAD.VE MAL.YANS.</t>
  </si>
  <si>
    <t>DİREKT İLK MAD.VE MAL.FİAT FAR</t>
  </si>
  <si>
    <t>DİREKT İLK MAD.VE MAL.MİK.FAR.</t>
  </si>
  <si>
    <t>DİREKT İŞÇİLİK GİDERLERİ</t>
  </si>
  <si>
    <t>DİREKT İŞÇİLİK GİD.YANSIT.HES.</t>
  </si>
  <si>
    <t>DİREKT İŞÇİLİK ÜCRET FARKLARI</t>
  </si>
  <si>
    <t>DİREKT İŞÇİLİK SÜRE FARKLARI</t>
  </si>
  <si>
    <t>GENEL ÜRETİM GİDERLERİ</t>
  </si>
  <si>
    <t>GENEL ÜRETİM GİD.YANSITMA HES.</t>
  </si>
  <si>
    <t>GENEL ÜRETİM GİD.BÜTÇE FARK.</t>
  </si>
  <si>
    <t>GENEL ÜRETİM GİDERLERİ VER.FRK</t>
  </si>
  <si>
    <t>GENEL ÜRETİM GİD.KAPASİTE FRK.</t>
  </si>
  <si>
    <t>HİZMET ÜRETİM MALİYETİ</t>
  </si>
  <si>
    <t>HİZMET ÜRETİM MAL.YAN.HES.</t>
  </si>
  <si>
    <t>HİZMET ÜRET.MAL.FARK HESAPLARI</t>
  </si>
  <si>
    <t>ARAŞTIRMA VE GELİŞTİRME GİDER.</t>
  </si>
  <si>
    <t>ARAŞ.VE GELİŞ.GİD.YANS.HESABI</t>
  </si>
  <si>
    <t>ARAŞ.VE GELİŞ.GİDER FARKLARI</t>
  </si>
  <si>
    <t>PAZARLAMA SATIŞ VE DAĞITIM GİDERLERİ</t>
  </si>
  <si>
    <t>PAZARLAMA SAT.VE DAĞ.GİD.YANSITMA HS</t>
  </si>
  <si>
    <t>PAZARLAMA SAT.VE DAĞ.GİD.FARK HESABI</t>
  </si>
  <si>
    <t>GENEL YÖNETİM GİDERLERİ</t>
  </si>
  <si>
    <t>GEN.YÖN.GİD.YANSITMA HESABI</t>
  </si>
  <si>
    <t>GENEL YÖNETİM GİD.FARKLARI HS.</t>
  </si>
  <si>
    <t>FİNANSMAN GİDERLERİ</t>
  </si>
  <si>
    <t>FİNANSMAN GİDERLERİ YANSITMA HESABI</t>
  </si>
  <si>
    <t>FİNANSMAN GİDERLERİ FARK HESABI</t>
  </si>
  <si>
    <t>İLK MADDE VE MALZEME GİDERLERİ</t>
  </si>
  <si>
    <t>İŞÇİ ÜCRET VE GİDERLERİ</t>
  </si>
  <si>
    <t>MEMUR ÜCRET VE GİDERLERİ</t>
  </si>
  <si>
    <t>DIŞ. SAĞL. FAYDA VE HİZMETLER</t>
  </si>
  <si>
    <t>ÇEŞİTLİ GİDERLER</t>
  </si>
  <si>
    <t>VERGİ RESİM VE HARÇLAR</t>
  </si>
  <si>
    <t>AMORTİSMANLAR VE TÜKENME PAYL.</t>
  </si>
  <si>
    <t>GİDER ÇEŞİTLERİ YANSITMA HES.</t>
  </si>
  <si>
    <t>ÜRETİM MALİYET HESABI</t>
  </si>
  <si>
    <t>HESAP ADI</t>
  </si>
  <si>
    <t>BİLANÇO PARAMETRE</t>
  </si>
  <si>
    <t>GT PARAMETRE</t>
  </si>
  <si>
    <t>BİLANÇO P</t>
  </si>
  <si>
    <t>GT P</t>
  </si>
  <si>
    <t>AYRAÇ</t>
  </si>
  <si>
    <t>(Tümü)</t>
  </si>
  <si>
    <t>Satır Etiketleri</t>
  </si>
  <si>
    <t>(boş)</t>
  </si>
  <si>
    <t>Genel Toplam</t>
  </si>
  <si>
    <t>Toplam NET</t>
  </si>
  <si>
    <t>BU SAYFADA MUHASEBE KAYITLARINDAKİ KODLARIN BİLANÇODA VE GELİR TABLOSUNDA HANGİ KALEME BAĞLANACAĞI SEÇİLİYOR.</t>
  </si>
  <si>
    <t>PASİF(KAYNAKLAR) TOPLAMI</t>
  </si>
  <si>
    <t>AKTİF(VARLIKLAR) TOPLAMI</t>
  </si>
  <si>
    <t>ÖZKAYNAKLAR TOPLAMI</t>
  </si>
  <si>
    <t>DURAN VARLIKLAR TOPLAMI</t>
  </si>
  <si>
    <t>F-DÖNEM NET KARI(ZARARI)</t>
  </si>
  <si>
    <t>E-GEÇMİŞ YIL ZARARLARI(-)</t>
  </si>
  <si>
    <t xml:space="preserve">   7-Stok Değer Düşüklüğü Karşılığı(-)</t>
  </si>
  <si>
    <t>D-GEÇMİŞ YIL KARLARI</t>
  </si>
  <si>
    <t xml:space="preserve">   6-Diğer Çeşitli Duran Varlıklar</t>
  </si>
  <si>
    <t xml:space="preserve">   5-Özel Fonlar</t>
  </si>
  <si>
    <t>H-DİĞER DURAN VARLIKLAR</t>
  </si>
  <si>
    <t xml:space="preserve">   4-Diğer Kar Yedekleri</t>
  </si>
  <si>
    <t xml:space="preserve">   3-Olağanüstü Yedekler</t>
  </si>
  <si>
    <t xml:space="preserve">   2-Gelir Tahakkukları</t>
  </si>
  <si>
    <t xml:space="preserve">   2-Statü Yedekleri</t>
  </si>
  <si>
    <t xml:space="preserve">   1-Gelecek Yıllara Ait Giderler</t>
  </si>
  <si>
    <t xml:space="preserve">   1-Yasal Yedekler</t>
  </si>
  <si>
    <t>G-GELECEK YILLARA AİT GİD.VE GEL.TAH.</t>
  </si>
  <si>
    <t>C-KAR YEDEKLERİ</t>
  </si>
  <si>
    <t xml:space="preserve">   9-Verilen Avanslar</t>
  </si>
  <si>
    <t xml:space="preserve">   5-Sermaye Yedekleri</t>
  </si>
  <si>
    <t xml:space="preserve">   8-Birikmiş Amortismanlar(-)</t>
  </si>
  <si>
    <t xml:space="preserve">   4-İştirakler Yeniden Değerleme Artışları</t>
  </si>
  <si>
    <t xml:space="preserve">   7-Diğer Maddi Olmayan Duran Varlıklar</t>
  </si>
  <si>
    <t xml:space="preserve">   3-M.D.V.Yeniden Değerleme Artışları</t>
  </si>
  <si>
    <t xml:space="preserve">   6-Yazılımlar</t>
  </si>
  <si>
    <t xml:space="preserve">   2-Hisse Senedi İptal Karları</t>
  </si>
  <si>
    <t xml:space="preserve">   5-Özel Maliyetler</t>
  </si>
  <si>
    <t xml:space="preserve">   1-Hisse Senedi İhraç Primleri</t>
  </si>
  <si>
    <t xml:space="preserve">   4-Araştırma Ve Geliştirme Giderleri</t>
  </si>
  <si>
    <t>B-SERMAYE YEDEKLERİ</t>
  </si>
  <si>
    <t xml:space="preserve">   3-Kuruluş Ve Örgütlenme Giderileri</t>
  </si>
  <si>
    <t xml:space="preserve">   2-Şerefiye</t>
  </si>
  <si>
    <t xml:space="preserve">   4-Sermaye Avansları</t>
  </si>
  <si>
    <t xml:space="preserve">   1-Haklar</t>
  </si>
  <si>
    <t xml:space="preserve">   3-Sermaye Hs.Olumlu Farkı</t>
  </si>
  <si>
    <t>E-MADDİ OLMAYAN DURAN VARLIKLAR</t>
  </si>
  <si>
    <t xml:space="preserve">   2-Ödenmemiş Sermaye(-)</t>
  </si>
  <si>
    <t xml:space="preserve">   1-Sermaye</t>
  </si>
  <si>
    <t xml:space="preserve">  10-Verilen Avanslar</t>
  </si>
  <si>
    <t>A-ÖDENMİŞ SERMAYE</t>
  </si>
  <si>
    <t xml:space="preserve">   9-Yapılmakta Olan Yatırımlar</t>
  </si>
  <si>
    <t>ÖZKAYNAKLAR</t>
  </si>
  <si>
    <t>III-</t>
  </si>
  <si>
    <t xml:space="preserve">   7-Diğer Maddi Duran Varlıklar</t>
  </si>
  <si>
    <t>UZUN VADELİ YABANCI KAY.TOPLAMI</t>
  </si>
  <si>
    <t xml:space="preserve">   6-Demirbaşlar</t>
  </si>
  <si>
    <t xml:space="preserve">   2-Gider Tahakkukları</t>
  </si>
  <si>
    <t xml:space="preserve">   5-Taşıtlar</t>
  </si>
  <si>
    <t xml:space="preserve">   1-Gelecek Yıllara Ait Gelirler</t>
  </si>
  <si>
    <t xml:space="preserve">   4-Tesis,Makina Ve Cihazlar</t>
  </si>
  <si>
    <t>F-GELECEK YILLARA AİT GEL.VE GİD.TAH.</t>
  </si>
  <si>
    <t xml:space="preserve">   3-Binalar</t>
  </si>
  <si>
    <t xml:space="preserve">   2-Yeraltı Ve Yerüstü Düzenleri</t>
  </si>
  <si>
    <t xml:space="preserve">   2- Diğer Borç Ve Gider Karşılıkları</t>
  </si>
  <si>
    <t xml:space="preserve">   1-Arsa Ve Araziler</t>
  </si>
  <si>
    <t xml:space="preserve">   1-Kıdem Tazminatı Karşılığı</t>
  </si>
  <si>
    <t>D-MADDİ DURAN VARLIKLAR</t>
  </si>
  <si>
    <t>E-BORÇ VE GİDER KARŞILIKLARI</t>
  </si>
  <si>
    <t xml:space="preserve">   7-Bağlı Ortaklıklara Sermaye Taahhütleri(-)</t>
  </si>
  <si>
    <t>D-ALINAN AVANSLAR</t>
  </si>
  <si>
    <t xml:space="preserve">   6-Bağlı Ortaklıklar</t>
  </si>
  <si>
    <t xml:space="preserve">   4-İştirakler Sermaye Taahhütleri(-)</t>
  </si>
  <si>
    <t xml:space="preserve">   6-Kamuya Olan Ertelenmiş Taksit Borçları</t>
  </si>
  <si>
    <t xml:space="preserve">   3-İştirakler</t>
  </si>
  <si>
    <t xml:space="preserve">   5-Diğer Borç Senetleri Reeskontu</t>
  </si>
  <si>
    <t xml:space="preserve">   2-Bağlı Menkul Kıym.Değer Düşük.Karş.(-)</t>
  </si>
  <si>
    <t xml:space="preserve">   4-Diğer Çeşitli Borçlar Borçlar</t>
  </si>
  <si>
    <t xml:space="preserve">   1-Bağlı Menkul Kıymetler</t>
  </si>
  <si>
    <t xml:space="preserve">   3-Bağlı Ortaklıklara Borçlar</t>
  </si>
  <si>
    <t>C-MALİ DURAN VARLIKLAR</t>
  </si>
  <si>
    <t xml:space="preserve">   2-İştiraklere Borçlar(-)</t>
  </si>
  <si>
    <t xml:space="preserve">   1-Ortaklara Borçlar</t>
  </si>
  <si>
    <t xml:space="preserve">   7-Şüpheli Alacaklar Karşılığı(-)</t>
  </si>
  <si>
    <t>C-DİĞER BORÇLAR</t>
  </si>
  <si>
    <t xml:space="preserve">   5-Diğer Çeşitli Alacaklar</t>
  </si>
  <si>
    <t xml:space="preserve">   4-Personelden Alacaklar</t>
  </si>
  <si>
    <t xml:space="preserve">   5-Diğer Ticari Borçlar</t>
  </si>
  <si>
    <t xml:space="preserve">   3-Bağlı Ortaklıklardan Alacaklar</t>
  </si>
  <si>
    <t xml:space="preserve">   4-Alınan Deozito Ve Teminatlar</t>
  </si>
  <si>
    <t xml:space="preserve">   2-İştiraklerden Alacaklar</t>
  </si>
  <si>
    <t xml:space="preserve">   3-Borç Senetleri Reeskontu(-)</t>
  </si>
  <si>
    <t xml:space="preserve">   1-Ortaklardan Alacaklar</t>
  </si>
  <si>
    <t xml:space="preserve">   2-Borç Senetleri</t>
  </si>
  <si>
    <t>B-DİĞER ALACAKLAR</t>
  </si>
  <si>
    <t xml:space="preserve">   1-Satıcılar</t>
  </si>
  <si>
    <t>B-TİCARİ BORÇLAR</t>
  </si>
  <si>
    <t xml:space="preserve">   6-Şüpheli  Alacaklar Karşılığı(-)</t>
  </si>
  <si>
    <t xml:space="preserve">   5-Diğer Uzun Vadeli Ticari Alacaklar</t>
  </si>
  <si>
    <t xml:space="preserve">   7-Diğer Mali Borçlar</t>
  </si>
  <si>
    <t xml:space="preserve">   4-Verilen Depozito Ve Teminatlar</t>
  </si>
  <si>
    <t xml:space="preserve">   3-Ertelenmiş Finansal Kiralama Borç. Mal.(-)</t>
  </si>
  <si>
    <t xml:space="preserve">   3-Alacak Senetleri Reeskontu(-)</t>
  </si>
  <si>
    <t xml:space="preserve">   2-Finansal Kiralama İşlemlerinden Borçlar</t>
  </si>
  <si>
    <t xml:space="preserve">   2-Alacak Senetleri</t>
  </si>
  <si>
    <t xml:space="preserve">   1-Banka Kredileri</t>
  </si>
  <si>
    <t xml:space="preserve">   1-Alıcılar</t>
  </si>
  <si>
    <t>A-MALİ BORÇLAR</t>
  </si>
  <si>
    <t>A-TİCARİ ALICILAR</t>
  </si>
  <si>
    <t>UZUN VADELİ YABANCI KAYNAKLAR</t>
  </si>
  <si>
    <t>II-</t>
  </si>
  <si>
    <t>DURAN VARLIKLAR</t>
  </si>
  <si>
    <t>KISA VADELİ YABANCI KAYNAK TOPLAMI</t>
  </si>
  <si>
    <t>DÖNEN VARLIKLAR TOPLAMI</t>
  </si>
  <si>
    <t xml:space="preserve">   9-Diğer Çeşitli Dönen Varlıklar Karşılığı(-)</t>
  </si>
  <si>
    <t xml:space="preserve">   4-Diğer Çeşitli Yabancı Kaynaklar</t>
  </si>
  <si>
    <t xml:space="preserve">   8-Diğer Çeşitli Dönen Varlıklar</t>
  </si>
  <si>
    <t xml:space="preserve">   3-Sayım Ve Tesellüm Fazlalıkları</t>
  </si>
  <si>
    <t xml:space="preserve">   7-Sayım Ve Tesellüm Noksanları</t>
  </si>
  <si>
    <t xml:space="preserve">   2-Diğer K.D.V.</t>
  </si>
  <si>
    <t xml:space="preserve">   6-Personel Avansları</t>
  </si>
  <si>
    <t xml:space="preserve">   1-Hesaplanan K.D.V.</t>
  </si>
  <si>
    <t xml:space="preserve">   5-Peşin Ödenen Vergiler Ve Fonlar</t>
  </si>
  <si>
    <t>H-DİĞER KISA VADELİ YABANCI KAYNAKLAR</t>
  </si>
  <si>
    <t xml:space="preserve">   4-İş Avansları</t>
  </si>
  <si>
    <t xml:space="preserve">   3-Diğer K.D.V.</t>
  </si>
  <si>
    <t xml:space="preserve">   2-İndirilecek K.D.V.</t>
  </si>
  <si>
    <t xml:space="preserve">   1-Gelecek Aylara Ait Gelirler</t>
  </si>
  <si>
    <t xml:space="preserve">   1-Devreden KDV</t>
  </si>
  <si>
    <t>G-GELECEK AYLARA AİT GEL.VE GİD.TAH.</t>
  </si>
  <si>
    <t>G-DİĞER DÖNEN VARLIKLAR</t>
  </si>
  <si>
    <t xml:space="preserve">   5-Diğer Borç Ve Gider Karşılıkları</t>
  </si>
  <si>
    <t xml:space="preserve">   4-Maliyet Giderleri Karşılığı</t>
  </si>
  <si>
    <t xml:space="preserve">   1-Gelecek Aylara Ait Giderler</t>
  </si>
  <si>
    <t xml:space="preserve">   3-Kıdem Tazminatı Karşılığı</t>
  </si>
  <si>
    <t>F-GELECEK AYLARA AİT GİD.VE GELİR TAH.</t>
  </si>
  <si>
    <t xml:space="preserve">   2-Dönem Karının Peşin Öd.Vergi ve Diğ.Yük(-)</t>
  </si>
  <si>
    <t xml:space="preserve">   1-Dönem Karı Vergi ve Diğer Yasal Yük.Kar.</t>
  </si>
  <si>
    <t xml:space="preserve">   7-Verilen Sipariş Avansları</t>
  </si>
  <si>
    <t>F-BORÇ VE GİDER KARŞILIKLARI</t>
  </si>
  <si>
    <t xml:space="preserve">   6-Stok Değer Düşüklüğü Karşılığı(-)</t>
  </si>
  <si>
    <t xml:space="preserve">   5-Diğer Stoklar</t>
  </si>
  <si>
    <t xml:space="preserve">   4-Ödenecek Diğer Yükümlülükler</t>
  </si>
  <si>
    <t xml:space="preserve">   4-Ticari Mallar</t>
  </si>
  <si>
    <t xml:space="preserve">      Taksitlendirilmiş Vergi Ve Diğer Yükümlülük.</t>
  </si>
  <si>
    <t xml:space="preserve">   3-Mamuller</t>
  </si>
  <si>
    <t xml:space="preserve">   3-Vadesi Geçmiş Ertelenmiş Veya </t>
  </si>
  <si>
    <t xml:space="preserve">   2-Yarı Mamuller</t>
  </si>
  <si>
    <t xml:space="preserve">   2-Ödenecek Sosyal Güvenlik Kesintileri</t>
  </si>
  <si>
    <t xml:space="preserve">   1-İlk Madde Ve Malzeme</t>
  </si>
  <si>
    <t xml:space="preserve">   1-Ödenecek Vergi Ve Fonlar</t>
  </si>
  <si>
    <t>E-STOKLAR</t>
  </si>
  <si>
    <t>E-ÖDENECEK VERGİ VE DİĞER YÜK.</t>
  </si>
  <si>
    <t xml:space="preserve">   5-Diğer Borç Senetleri Reeskontu(-)</t>
  </si>
  <si>
    <t xml:space="preserve">   6-Diğer Çeşitli Borçlar</t>
  </si>
  <si>
    <t xml:space="preserve">   4-Personele Borçlar</t>
  </si>
  <si>
    <t>D-DİĞER ALACAKLAR</t>
  </si>
  <si>
    <t xml:space="preserve">   2-İştiraklere Borçlar</t>
  </si>
  <si>
    <t xml:space="preserve">   7-Şüpheli Ticari Alacaklar Karşılığı(-)</t>
  </si>
  <si>
    <t xml:space="preserve">   6-Şüpheli Ticari Alacaklar</t>
  </si>
  <si>
    <t xml:space="preserve">   5-Diğer Ticari Alacaklar</t>
  </si>
  <si>
    <t xml:space="preserve">   4-Alınan Depozito Ve Teminatlar</t>
  </si>
  <si>
    <t>C-TİCARİ ALICILAR</t>
  </si>
  <si>
    <t xml:space="preserve">   4-Diğer Menkul Kıymetler</t>
  </si>
  <si>
    <t xml:space="preserve">   3-Kamu Kesimi Tahvil,Senet Ve Bonoları</t>
  </si>
  <si>
    <t xml:space="preserve">   9-Diğer Mali Borçlar</t>
  </si>
  <si>
    <t xml:space="preserve">   2-Özel Kesim Tahvil,Senet Ve Bonoları</t>
  </si>
  <si>
    <t xml:space="preserve">   8-Menkul Kıymetler İhraç Farkı(-)</t>
  </si>
  <si>
    <t xml:space="preserve">   1-Hisse Senetleri</t>
  </si>
  <si>
    <t xml:space="preserve">   7-Çıkarılmış Diğer Menkul Kıymetler</t>
  </si>
  <si>
    <t>B-MENKUL DEĞERLER</t>
  </si>
  <si>
    <t xml:space="preserve">   6-Çıkarılmış Bonolar Ve Senetler</t>
  </si>
  <si>
    <t xml:space="preserve">   5-Tahvil,Anapara Borç,Taksit Ve Faizler</t>
  </si>
  <si>
    <t xml:space="preserve">   5-Diğer Hazır Değerler</t>
  </si>
  <si>
    <t xml:space="preserve">   4-Uzun Vade.Kredi.Anapara Taksit.Ve Faiz.</t>
  </si>
  <si>
    <t xml:space="preserve">   4-Verilen Çekler Ve Ödeme Emirleri(-)</t>
  </si>
  <si>
    <t xml:space="preserve">   3-Ertelenmiş Finansal Kiralama Borç.Mal.(-)</t>
  </si>
  <si>
    <t xml:space="preserve">   3-Bankalar</t>
  </si>
  <si>
    <t xml:space="preserve">   2-Alınan Çekler</t>
  </si>
  <si>
    <t xml:space="preserve">   1-Kasa</t>
  </si>
  <si>
    <t>A-HAZIR DEĞERLER</t>
  </si>
  <si>
    <t>KISA VADELİ YABANCI KAYNAKLAR</t>
  </si>
  <si>
    <t>I-</t>
  </si>
  <si>
    <t>DÖNEN VARLIKLAR</t>
  </si>
  <si>
    <t xml:space="preserve">PASİF </t>
  </si>
  <si>
    <t>AKTİF</t>
  </si>
  <si>
    <t>31.12.2010 Tarihli Ayrıntılı Bilançosu (TL)</t>
  </si>
  <si>
    <t>KKEG</t>
  </si>
  <si>
    <t>DÖNEM KARI VERGİ VE DİĞER YASAL YÜK.KAR.(-)</t>
  </si>
  <si>
    <t>K-</t>
  </si>
  <si>
    <t>Diğer Olağan Dışı Gider Ve Zararlar(-)</t>
  </si>
  <si>
    <t>3-</t>
  </si>
  <si>
    <t>Önceki Dönem Gider Ve Zararları(-)</t>
  </si>
  <si>
    <t>2-</t>
  </si>
  <si>
    <t>Çalışmayan Kısım Gider Ve Zararları(-)</t>
  </si>
  <si>
    <t>1-</t>
  </si>
  <si>
    <t>OLAĞAN DIŞI GİDER VE ZARARLAR(-)</t>
  </si>
  <si>
    <t>J-</t>
  </si>
  <si>
    <t>Diğer Olağan Dışı Gelir Ve Karlar</t>
  </si>
  <si>
    <t>Önceki Dönem Gelir Ve Karları</t>
  </si>
  <si>
    <t>Konusu Olmayan Karşılıklar</t>
  </si>
  <si>
    <t>OLAĞANDIŞI GELİR VE KARLAR</t>
  </si>
  <si>
    <t>OLAĞAN KAR VEYA ZARAR</t>
  </si>
  <si>
    <t>Uzun Vadeli Borçlanma Giderleri(-)</t>
  </si>
  <si>
    <t>Kısa Vadeli Borçlanma Giderleri(-)</t>
  </si>
  <si>
    <t>FİNANSMAN GİDERLERİ(-)</t>
  </si>
  <si>
    <t>H-</t>
  </si>
  <si>
    <t>Diğer Olağan Gider Ve Zararlar</t>
  </si>
  <si>
    <t>6-</t>
  </si>
  <si>
    <t>Reeskont Faiz Gelirleri</t>
  </si>
  <si>
    <t>5-</t>
  </si>
  <si>
    <t>Kambiyo Zararları</t>
  </si>
  <si>
    <t>4-</t>
  </si>
  <si>
    <t>Menkul Kıymet Satış Zararları(-)</t>
  </si>
  <si>
    <t>Karşılık Giderleri(-)</t>
  </si>
  <si>
    <t>Komisyon Giderleri(-)</t>
  </si>
  <si>
    <t>DİĞER FAAL. OLAĞAN GİDER VE ZARARLAR(-)</t>
  </si>
  <si>
    <t>G-</t>
  </si>
  <si>
    <t>Diğer Olağan Gelir Ve Karlar</t>
  </si>
  <si>
    <t>10-</t>
  </si>
  <si>
    <t>Enflasyon Düzeltmesi Karları</t>
  </si>
  <si>
    <t>9-</t>
  </si>
  <si>
    <t>8-</t>
  </si>
  <si>
    <t>Kambiyo Karları</t>
  </si>
  <si>
    <t>7-</t>
  </si>
  <si>
    <t>Menkul Kıymet Satış Karları</t>
  </si>
  <si>
    <t>Komisyon Gelirleri</t>
  </si>
  <si>
    <t>Faiz Gelirleri</t>
  </si>
  <si>
    <t>Bağlı Ortaklıklardan Temettü Gelirleri</t>
  </si>
  <si>
    <t>İştiraklerden Temettü Gelirleri</t>
  </si>
  <si>
    <t>DİĞER FAAL. OLAĞAN GELİR VE KARLAR</t>
  </si>
  <si>
    <t>F-</t>
  </si>
  <si>
    <t>FAALİYET KARI VEYA ZARARI</t>
  </si>
  <si>
    <t>Genel Yönetim Giderleri(-)</t>
  </si>
  <si>
    <t>Pazarlama Satış Ve Dağıtım Giderleri(-)</t>
  </si>
  <si>
    <t>Araştırma Ve Geliştirme Giderleri(-)</t>
  </si>
  <si>
    <t>FAALİYET GİDERLERİ(-)</t>
  </si>
  <si>
    <t>E-</t>
  </si>
  <si>
    <t>BRÜT SATIŞ KARI VEYA ZARARI</t>
  </si>
  <si>
    <t>Diğer Satışların Maliyeti(-)</t>
  </si>
  <si>
    <t>Satılan Hizmet Maliyeti(-)</t>
  </si>
  <si>
    <t>Satılan Ticari Mallar Maliyeti(-)</t>
  </si>
  <si>
    <t>Satılan Mamullerin Maliyeti(-)</t>
  </si>
  <si>
    <t>SATIŞLARIN MALİYETİ(-)</t>
  </si>
  <si>
    <t>D-</t>
  </si>
  <si>
    <t>NET SATIŞLAR</t>
  </si>
  <si>
    <t>C-</t>
  </si>
  <si>
    <t>Diğer İndirimler(-)</t>
  </si>
  <si>
    <t>Satış İskontoları(-)</t>
  </si>
  <si>
    <t>Satıştan İadeler(-)</t>
  </si>
  <si>
    <t>SATIŞTAN İNDİRİMLER(-)</t>
  </si>
  <si>
    <t>B-</t>
  </si>
  <si>
    <t>Diğer Gelirler</t>
  </si>
  <si>
    <t>Yurtdışı Satışlar</t>
  </si>
  <si>
    <t>Yurtiçi Satışlar</t>
  </si>
  <si>
    <t>BRÜT SATIŞLAR</t>
  </si>
  <si>
    <t>A-</t>
  </si>
  <si>
    <t>01.01.2010 - 31.12.2010</t>
  </si>
  <si>
    <t>31.12.2010 Tarihli Ayrıntılı Gelir Tablosu (TL)</t>
  </si>
  <si>
    <t>ÖRNEK A.Ş.</t>
  </si>
  <si>
    <t>MATRAH</t>
  </si>
  <si>
    <t>MİZAN</t>
  </si>
  <si>
    <t>KDV TAH</t>
  </si>
  <si>
    <t>VERGİ (% 22)</t>
  </si>
  <si>
    <t>Bu dosya "özet tablo raporu" ile basit bir muhasebe kayıt ve rapor sisteminin nasıl oluşturulacağını göstermek amacıyla hazırlanmıştır.</t>
  </si>
  <si>
    <t>VERİ sayfasına geçici mizanın ilgili alanları kopyalanır. (sarı sütunlar)</t>
  </si>
  <si>
    <t>mavi kolonlarda formüller vardır. Veri girilen sarı alanlar karışılığı bu formüller ilgili satırlara kopyalanmalıdır.</t>
  </si>
  <si>
    <t>mizanın altına "projeksiyon kayıtlar" atılarak proforma bilanço ve gelir tablosu oluşturulabilir.</t>
  </si>
  <si>
    <t>aktif pasif farkı</t>
  </si>
  <si>
    <t xml:space="preserve">bundan sonra yapılacak işlem bilanço altındaki aktif pasif farkı var mı diye kontrol yapmaktır. </t>
  </si>
  <si>
    <t>j1 hücresinin "0" olması gerekir. Aksi durumda girilen borç-alacak rakamları hatalı demektir.</t>
  </si>
  <si>
    <t>PARAMETRELER sayfasında hangi muhasebe kodunun hangi bilanço kalemine ve gelir tablosu hesabına bağlanacağı seçilir.</t>
  </si>
  <si>
    <t>örneğin 101 hesabı virman kaydı atmadan 120 hesaba
103 hesabı 321 hesaba yönlendirmeniz mümkün.
Aynı şey gelir tablosu hesapları için de geçerli. Dönem sonu yansıtmaları yapmadan
780 hesabı 660 hesapta
770 hesabı 632 hesapta raporlamak mümkün.</t>
  </si>
  <si>
    <t>Merhaba değerli arkadaşlarım,</t>
  </si>
  <si>
    <t>Kendi alışkanlıklarınıza göre değiştirebileceğiniz, yorumlayabileceğiniz bir çalıma yapmaya gayret gösterdim. Notların olduğu bu sayfa haricinde diğer sayfalarda koruma vs. yoktur.</t>
  </si>
  <si>
    <t>Faydalı olması dileğiyle,</t>
  </si>
  <si>
    <t>İrfan ÖRÜK  - ap@pruvaymm.com</t>
  </si>
  <si>
    <t>AMORTİSMAN</t>
  </si>
  <si>
    <t>ŞÜPHELİ ALACAK KARŞ</t>
  </si>
  <si>
    <t>SAYIM FARKLARI</t>
  </si>
  <si>
    <r>
      <rPr>
        <sz val="11"/>
        <color rgb="FFFF0000"/>
        <rFont val="Calibri"/>
        <family val="2"/>
        <charset val="162"/>
        <scheme val="minor"/>
      </rPr>
      <t>VERİ sayfasına girişler yapıldıktan sonra</t>
    </r>
    <r>
      <rPr>
        <sz val="11"/>
        <color theme="1"/>
        <rFont val="Calibri"/>
        <family val="2"/>
        <charset val="162"/>
        <scheme val="minor"/>
      </rPr>
      <t xml:space="preserve"> "ÖZET TABLO" sayfasına geçilir.</t>
    </r>
  </si>
  <si>
    <r>
      <t xml:space="preserve">burada iki adet tablo vardır. Her ikisi birbirine klondur. Herhangi birisi üzerine gidip sağ klik ile </t>
    </r>
    <r>
      <rPr>
        <sz val="11"/>
        <color rgb="FFFF0000"/>
        <rFont val="Calibri"/>
        <family val="2"/>
        <charset val="162"/>
        <scheme val="minor"/>
      </rPr>
      <t>"yenile"</t>
    </r>
    <r>
      <rPr>
        <sz val="11"/>
        <color theme="1"/>
        <rFont val="Calibri"/>
        <family val="2"/>
        <charset val="162"/>
        <scheme val="minor"/>
      </rPr>
      <t xml:space="preserve"> seçeneğine basılır.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</si>
</sst>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 _T_L_-;\-* #,##0\ _T_L_-;_-* &quot;-&quot;\ _T_L_-;_-@_-"/>
    <numFmt numFmtId="165" formatCode="_-* #,##0.00\ _T_L_-;\-* #,##0.00\ _T_L_-;_-* &quot;-&quot;??\ _T_L_-;_-@_-"/>
    <numFmt numFmtId="166" formatCode="#,##0_);\(#,##0\)"/>
    <numFmt numFmtId="167" formatCode="dd/mm/yyyy;@"/>
  </numFmts>
  <fonts count="28" x14ac:knownFonts="1">
    <font>
      <sz val="11"/>
      <color theme="1"/>
      <name val="Calibri"/>
      <family val="2"/>
      <charset val="162"/>
      <scheme val="minor"/>
    </font>
    <font>
      <sz val="11"/>
      <color theme="1"/>
      <name val="Calibri"/>
      <family val="2"/>
      <charset val="162"/>
      <scheme val="minor"/>
    </font>
    <font>
      <sz val="11"/>
      <color rgb="FFFF0000"/>
      <name val="Calibri"/>
      <family val="2"/>
      <charset val="162"/>
      <scheme val="minor"/>
    </font>
    <font>
      <sz val="10"/>
      <name val="Arial"/>
    </font>
    <font>
      <b/>
      <sz val="11"/>
      <color rgb="FFFF0000"/>
      <name val="Calibri"/>
      <family val="2"/>
      <charset val="162"/>
      <scheme val="minor"/>
    </font>
    <font>
      <sz val="10"/>
      <name val="Arial Tur"/>
      <charset val="162"/>
    </font>
    <font>
      <sz val="9"/>
      <name val="Arial Tur"/>
      <charset val="162"/>
    </font>
    <font>
      <sz val="9"/>
      <name val="Courier New"/>
      <family val="3"/>
      <charset val="162"/>
    </font>
    <font>
      <sz val="10"/>
      <name val="Arial"/>
      <family val="2"/>
      <charset val="162"/>
    </font>
    <font>
      <sz val="9"/>
      <name val="Albertus (WT)"/>
      <family val="2"/>
      <charset val="162"/>
    </font>
    <font>
      <sz val="10"/>
      <name val="Albertus (WT)"/>
      <family val="2"/>
      <charset val="162"/>
    </font>
    <font>
      <b/>
      <sz val="10"/>
      <name val="Albertus (WT)"/>
      <charset val="162"/>
    </font>
    <font>
      <sz val="12"/>
      <name val="MS Sans Serif"/>
      <charset val="162"/>
    </font>
    <font>
      <sz val="8"/>
      <name val="Albertus (WT)"/>
      <family val="2"/>
      <charset val="162"/>
    </font>
    <font>
      <b/>
      <sz val="9"/>
      <name val="Albertus (WT)"/>
      <family val="2"/>
      <charset val="162"/>
    </font>
    <font>
      <b/>
      <sz val="10"/>
      <name val="Albertus (WT)"/>
      <family val="2"/>
      <charset val="162"/>
    </font>
    <font>
      <b/>
      <sz val="9"/>
      <name val="Albertus (WT)"/>
      <charset val="162"/>
    </font>
    <font>
      <b/>
      <sz val="9"/>
      <name val="MS Sans Serif"/>
      <charset val="162"/>
    </font>
    <font>
      <b/>
      <sz val="9"/>
      <color indexed="43"/>
      <name val="Albertus (WT)"/>
      <family val="2"/>
      <charset val="162"/>
    </font>
    <font>
      <b/>
      <sz val="12"/>
      <name val="Albertus (WT)"/>
      <family val="2"/>
      <charset val="162"/>
    </font>
    <font>
      <sz val="12"/>
      <name val="Albertus (WT)"/>
      <family val="2"/>
      <charset val="162"/>
    </font>
    <font>
      <sz val="8"/>
      <name val="Arial Tur"/>
      <charset val="162"/>
    </font>
    <font>
      <b/>
      <sz val="10"/>
      <name val="Arial Tur"/>
      <charset val="162"/>
    </font>
    <font>
      <sz val="9"/>
      <name val="Arial"/>
      <family val="2"/>
      <charset val="162"/>
    </font>
    <font>
      <b/>
      <sz val="10"/>
      <color indexed="12"/>
      <name val="Albertus (WT)"/>
      <family val="2"/>
      <charset val="162"/>
    </font>
    <font>
      <b/>
      <sz val="9"/>
      <name val="Arial"/>
      <family val="2"/>
      <charset val="162"/>
    </font>
    <font>
      <b/>
      <sz val="8"/>
      <name val="Albertus (WT)"/>
      <charset val="162"/>
    </font>
    <font>
      <b/>
      <sz val="8"/>
      <name val="Albertus (WT)"/>
      <family val="2"/>
      <charset val="162"/>
    </font>
  </fonts>
  <fills count="8">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indexed="43"/>
        <bgColor indexed="64"/>
      </patternFill>
    </fill>
    <fill>
      <patternFill patternType="solid">
        <fgColor theme="4" tint="0.39997558519241921"/>
        <bgColor indexed="64"/>
      </patternFill>
    </fill>
    <fill>
      <patternFill patternType="solid">
        <fgColor theme="8" tint="0.59999389629810485"/>
        <bgColor indexed="64"/>
      </patternFill>
    </fill>
  </fills>
  <borders count="15">
    <border>
      <left/>
      <right/>
      <top/>
      <bottom/>
      <diagonal/>
    </border>
    <border>
      <left style="hair">
        <color indexed="64"/>
      </left>
      <right style="medium">
        <color indexed="64"/>
      </right>
      <top/>
      <bottom style="medium">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hair">
        <color indexed="64"/>
      </left>
      <right style="medium">
        <color indexed="64"/>
      </right>
      <top/>
      <bottom/>
      <diagonal/>
    </border>
    <border>
      <left/>
      <right style="hair">
        <color indexed="64"/>
      </right>
      <top/>
      <bottom/>
      <diagonal/>
    </border>
    <border>
      <left style="medium">
        <color indexed="64"/>
      </left>
      <right/>
      <top/>
      <bottom/>
      <diagonal/>
    </border>
    <border>
      <left style="hair">
        <color indexed="64"/>
      </left>
      <right style="medium">
        <color indexed="64"/>
      </right>
      <top style="medium">
        <color indexed="64"/>
      </top>
      <bottom style="thin">
        <color indexed="64"/>
      </bottom>
      <diagonal/>
    </border>
    <border>
      <left/>
      <right style="hair">
        <color indexed="64"/>
      </right>
      <top style="medium">
        <color indexed="64"/>
      </top>
      <bottom/>
      <diagonal/>
    </border>
    <border>
      <left style="medium">
        <color indexed="64"/>
      </left>
      <right/>
      <top style="medium">
        <color indexed="64"/>
      </top>
      <bottom/>
      <diagonal/>
    </border>
    <border>
      <left style="hair">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s>
  <cellStyleXfs count="6">
    <xf numFmtId="0" fontId="0" fillId="0" borderId="0"/>
    <xf numFmtId="43" fontId="1" fillId="0" borderId="0" applyFont="0" applyFill="0" applyBorder="0" applyAlignment="0" applyProtection="0"/>
    <xf numFmtId="0" fontId="3" fillId="0" borderId="0"/>
    <xf numFmtId="0" fontId="5" fillId="0" borderId="0"/>
    <xf numFmtId="164" fontId="8" fillId="0" borderId="0" applyFont="0" applyFill="0" applyBorder="0" applyAlignment="0" applyProtection="0"/>
    <xf numFmtId="165" fontId="8" fillId="0" borderId="0" applyFont="0" applyFill="0" applyBorder="0" applyAlignment="0" applyProtection="0"/>
  </cellStyleXfs>
  <cellXfs count="114">
    <xf numFmtId="0" fontId="0" fillId="0" borderId="0" xfId="0"/>
    <xf numFmtId="43" fontId="0" fillId="0" borderId="0" xfId="1" applyFont="1"/>
    <xf numFmtId="0" fontId="0" fillId="2" borderId="0" xfId="0" applyFill="1"/>
    <xf numFmtId="0" fontId="0" fillId="0" borderId="0" xfId="0" pivotButton="1"/>
    <xf numFmtId="0" fontId="0" fillId="0" borderId="0" xfId="0" applyAlignment="1">
      <alignment horizontal="left"/>
    </xf>
    <xf numFmtId="0" fontId="0" fillId="0" borderId="0" xfId="0" applyNumberFormat="1"/>
    <xf numFmtId="0" fontId="0" fillId="3" borderId="0" xfId="0" applyFill="1"/>
    <xf numFmtId="0" fontId="0" fillId="4" borderId="0" xfId="0" applyFill="1"/>
    <xf numFmtId="0" fontId="2" fillId="0" borderId="0" xfId="0" applyFont="1"/>
    <xf numFmtId="0" fontId="0" fillId="2" borderId="0" xfId="0" applyFill="1" applyAlignment="1">
      <alignment horizontal="left"/>
    </xf>
    <xf numFmtId="166" fontId="6" fillId="0" borderId="0" xfId="3" applyNumberFormat="1" applyFont="1"/>
    <xf numFmtId="3" fontId="6" fillId="0" borderId="0" xfId="3" applyNumberFormat="1" applyFont="1"/>
    <xf numFmtId="3" fontId="7" fillId="0" borderId="0" xfId="3" applyNumberFormat="1" applyFont="1"/>
    <xf numFmtId="166" fontId="6" fillId="0" borderId="0" xfId="3" applyNumberFormat="1" applyFont="1" applyAlignment="1">
      <alignment horizontal="right"/>
    </xf>
    <xf numFmtId="4" fontId="7" fillId="0" borderId="0" xfId="3" applyNumberFormat="1" applyFont="1"/>
    <xf numFmtId="166" fontId="12" fillId="0" borderId="0" xfId="3" applyNumberFormat="1" applyFont="1"/>
    <xf numFmtId="4" fontId="13" fillId="0" borderId="0" xfId="4" applyNumberFormat="1" applyFont="1" applyFill="1" applyBorder="1"/>
    <xf numFmtId="166" fontId="6" fillId="0" borderId="0" xfId="3" applyNumberFormat="1" applyFont="1" applyAlignment="1">
      <alignment vertical="center"/>
    </xf>
    <xf numFmtId="166" fontId="5" fillId="0" borderId="0" xfId="3" applyNumberFormat="1"/>
    <xf numFmtId="165" fontId="6" fillId="0" borderId="0" xfId="5" applyFont="1"/>
    <xf numFmtId="4" fontId="6" fillId="0" borderId="0" xfId="3" applyNumberFormat="1" applyFont="1"/>
    <xf numFmtId="3" fontId="15" fillId="0" borderId="1" xfId="4" applyNumberFormat="1" applyFont="1" applyFill="1" applyBorder="1" applyAlignment="1">
      <alignment horizontal="right" vertical="center" wrapText="1" indent="1"/>
    </xf>
    <xf numFmtId="4" fontId="14" fillId="0" borderId="2" xfId="3" applyNumberFormat="1" applyFont="1" applyBorder="1" applyAlignment="1">
      <alignment vertical="center"/>
    </xf>
    <xf numFmtId="4" fontId="14" fillId="0" borderId="4" xfId="3" applyNumberFormat="1" applyFont="1" applyBorder="1" applyAlignment="1">
      <alignment vertical="center"/>
    </xf>
    <xf numFmtId="3" fontId="15" fillId="0" borderId="1" xfId="4" applyNumberFormat="1" applyFont="1" applyFill="1" applyBorder="1" applyAlignment="1">
      <alignment horizontal="right" vertical="center" indent="1"/>
    </xf>
    <xf numFmtId="166" fontId="14" fillId="0" borderId="2" xfId="3" applyNumberFormat="1" applyFont="1" applyBorder="1" applyAlignment="1">
      <alignment vertical="center"/>
    </xf>
    <xf numFmtId="166" fontId="14" fillId="0" borderId="4" xfId="3" applyNumberFormat="1" applyFont="1" applyBorder="1" applyAlignment="1">
      <alignment horizontal="right" vertical="center"/>
    </xf>
    <xf numFmtId="3" fontId="15" fillId="5" borderId="1" xfId="3" applyNumberFormat="1" applyFont="1" applyFill="1" applyBorder="1" applyAlignment="1">
      <alignment horizontal="right" vertical="center" wrapText="1" indent="1"/>
    </xf>
    <xf numFmtId="3" fontId="11" fillId="5" borderId="1" xfId="3" applyNumberFormat="1" applyFont="1" applyFill="1" applyBorder="1" applyAlignment="1">
      <alignment horizontal="right" vertical="center" indent="1"/>
    </xf>
    <xf numFmtId="3" fontId="9" fillId="0" borderId="5" xfId="4" applyNumberFormat="1" applyFont="1" applyFill="1" applyBorder="1" applyAlignment="1">
      <alignment horizontal="right" wrapText="1" indent="1"/>
    </xf>
    <xf numFmtId="4" fontId="16" fillId="0" borderId="6" xfId="3" applyNumberFormat="1" applyFont="1" applyBorder="1"/>
    <xf numFmtId="4" fontId="9" fillId="0" borderId="7" xfId="3" applyNumberFormat="1" applyFont="1" applyBorder="1"/>
    <xf numFmtId="3" fontId="9" fillId="0" borderId="5" xfId="4" applyNumberFormat="1" applyFont="1" applyBorder="1" applyAlignment="1">
      <alignment horizontal="right" indent="1"/>
    </xf>
    <xf numFmtId="166" fontId="9" fillId="0" borderId="6" xfId="3" applyNumberFormat="1" applyFont="1" applyBorder="1"/>
    <xf numFmtId="166" fontId="9" fillId="0" borderId="7" xfId="3" applyNumberFormat="1" applyFont="1" applyBorder="1" applyAlignment="1">
      <alignment horizontal="right"/>
    </xf>
    <xf numFmtId="3" fontId="10" fillId="5" borderId="5" xfId="4" applyNumberFormat="1" applyFont="1" applyFill="1" applyBorder="1" applyAlignment="1">
      <alignment horizontal="right" wrapText="1" indent="1"/>
    </xf>
    <xf numFmtId="3" fontId="9" fillId="0" borderId="5" xfId="4" applyNumberFormat="1" applyFont="1" applyBorder="1" applyAlignment="1">
      <alignment horizontal="right" wrapText="1" indent="1"/>
    </xf>
    <xf numFmtId="4" fontId="9" fillId="0" borderId="6" xfId="3" applyNumberFormat="1" applyFont="1" applyBorder="1"/>
    <xf numFmtId="3" fontId="11" fillId="5" borderId="5" xfId="4" applyNumberFormat="1" applyFont="1" applyFill="1" applyBorder="1" applyAlignment="1">
      <alignment horizontal="right" indent="1"/>
    </xf>
    <xf numFmtId="166" fontId="16" fillId="0" borderId="6" xfId="3" applyNumberFormat="1" applyFont="1" applyBorder="1"/>
    <xf numFmtId="4" fontId="14" fillId="0" borderId="6" xfId="3" applyNumberFormat="1" applyFont="1" applyBorder="1"/>
    <xf numFmtId="4" fontId="14" fillId="0" borderId="7" xfId="3" applyNumberFormat="1" applyFont="1" applyBorder="1" applyAlignment="1">
      <alignment horizontal="right"/>
    </xf>
    <xf numFmtId="3" fontId="9" fillId="0" borderId="5" xfId="3" applyNumberFormat="1" applyFont="1" applyBorder="1" applyAlignment="1">
      <alignment horizontal="right" wrapText="1" indent="1"/>
    </xf>
    <xf numFmtId="3" fontId="10" fillId="5" borderId="5" xfId="3" applyNumberFormat="1" applyFont="1" applyFill="1" applyBorder="1" applyAlignment="1">
      <alignment horizontal="right" wrapText="1" indent="1"/>
    </xf>
    <xf numFmtId="166" fontId="9" fillId="0" borderId="6" xfId="3" quotePrefix="1" applyNumberFormat="1" applyFont="1" applyBorder="1" applyAlignment="1">
      <alignment horizontal="left"/>
    </xf>
    <xf numFmtId="3" fontId="9" fillId="0" borderId="7" xfId="3" applyNumberFormat="1" applyFont="1" applyBorder="1" applyAlignment="1">
      <alignment horizontal="right" indent="1"/>
    </xf>
    <xf numFmtId="166" fontId="17" fillId="0" borderId="0" xfId="3" applyNumberFormat="1" applyFont="1" applyAlignment="1">
      <alignment vertical="center"/>
    </xf>
    <xf numFmtId="3" fontId="14" fillId="0" borderId="5" xfId="4" applyNumberFormat="1" applyFont="1" applyFill="1" applyBorder="1" applyAlignment="1">
      <alignment horizontal="right" wrapText="1" indent="1"/>
    </xf>
    <xf numFmtId="166" fontId="14" fillId="0" borderId="7" xfId="3" applyNumberFormat="1" applyFont="1" applyBorder="1" applyAlignment="1">
      <alignment horizontal="right"/>
    </xf>
    <xf numFmtId="3" fontId="18" fillId="0" borderId="5" xfId="4" applyNumberFormat="1" applyFont="1" applyFill="1" applyBorder="1" applyAlignment="1">
      <alignment horizontal="right" indent="1"/>
    </xf>
    <xf numFmtId="166" fontId="14" fillId="0" borderId="6" xfId="3" applyNumberFormat="1" applyFont="1" applyBorder="1"/>
    <xf numFmtId="3" fontId="14" fillId="0" borderId="4" xfId="3" applyNumberFormat="1" applyFont="1" applyBorder="1" applyAlignment="1">
      <alignment horizontal="right" vertical="center" indent="1"/>
    </xf>
    <xf numFmtId="166" fontId="14" fillId="0" borderId="4" xfId="3" applyNumberFormat="1" applyFont="1" applyBorder="1"/>
    <xf numFmtId="166" fontId="9" fillId="0" borderId="7" xfId="3" applyNumberFormat="1" applyFont="1" applyBorder="1" applyAlignment="1">
      <alignment horizontal="right" vertical="center"/>
    </xf>
    <xf numFmtId="3" fontId="6" fillId="0" borderId="5" xfId="3" applyNumberFormat="1" applyFont="1" applyBorder="1" applyAlignment="1">
      <alignment horizontal="right" indent="1"/>
    </xf>
    <xf numFmtId="4" fontId="9" fillId="0" borderId="6" xfId="3" quotePrefix="1" applyNumberFormat="1" applyFont="1" applyBorder="1" applyAlignment="1">
      <alignment horizontal="left"/>
    </xf>
    <xf numFmtId="166" fontId="17" fillId="0" borderId="0" xfId="3" applyNumberFormat="1" applyFont="1"/>
    <xf numFmtId="3" fontId="14" fillId="0" borderId="5" xfId="4" applyNumberFormat="1" applyFont="1" applyFill="1" applyBorder="1" applyAlignment="1">
      <alignment wrapText="1"/>
    </xf>
    <xf numFmtId="4" fontId="9" fillId="0" borderId="5" xfId="4" applyNumberFormat="1" applyFont="1" applyFill="1" applyBorder="1"/>
    <xf numFmtId="167" fontId="14" fillId="0" borderId="8" xfId="3" applyNumberFormat="1" applyFont="1" applyBorder="1" applyAlignment="1">
      <alignment horizontal="center" vertical="center"/>
    </xf>
    <xf numFmtId="166" fontId="14" fillId="0" borderId="9" xfId="3" applyNumberFormat="1" applyFont="1" applyBorder="1" applyAlignment="1">
      <alignment vertical="center"/>
    </xf>
    <xf numFmtId="166" fontId="14" fillId="0" borderId="10" xfId="3" applyNumberFormat="1" applyFont="1" applyBorder="1" applyAlignment="1">
      <alignment vertical="center"/>
    </xf>
    <xf numFmtId="166" fontId="14" fillId="0" borderId="3" xfId="3" quotePrefix="1" applyNumberFormat="1" applyFont="1" applyBorder="1" applyAlignment="1">
      <alignment horizontal="right" indent="1"/>
    </xf>
    <xf numFmtId="166" fontId="9" fillId="0" borderId="0" xfId="3" applyNumberFormat="1" applyFont="1"/>
    <xf numFmtId="3" fontId="14" fillId="0" borderId="0" xfId="3" applyNumberFormat="1" applyFont="1" applyAlignment="1">
      <alignment horizontal="center"/>
    </xf>
    <xf numFmtId="166" fontId="14" fillId="0" borderId="3" xfId="3" applyNumberFormat="1" applyFont="1" applyBorder="1"/>
    <xf numFmtId="166" fontId="9" fillId="0" borderId="3" xfId="3" applyNumberFormat="1" applyFont="1" applyBorder="1" applyAlignment="1">
      <alignment horizontal="right"/>
    </xf>
    <xf numFmtId="166" fontId="20" fillId="0" borderId="0" xfId="3" applyNumberFormat="1" applyFont="1" applyAlignment="1">
      <alignment horizontal="right"/>
    </xf>
    <xf numFmtId="0" fontId="5" fillId="0" borderId="0" xfId="3"/>
    <xf numFmtId="3" fontId="21" fillId="0" borderId="0" xfId="3" applyNumberFormat="1" applyFont="1"/>
    <xf numFmtId="0" fontId="6" fillId="0" borderId="0" xfId="3" applyFont="1"/>
    <xf numFmtId="3" fontId="13" fillId="0" borderId="0" xfId="3" applyNumberFormat="1" applyFont="1"/>
    <xf numFmtId="0" fontId="9" fillId="0" borderId="0" xfId="3" applyFont="1"/>
    <xf numFmtId="0" fontId="23" fillId="0" borderId="0" xfId="3" applyFont="1"/>
    <xf numFmtId="0" fontId="22" fillId="0" borderId="0" xfId="3" applyFont="1" applyAlignment="1">
      <alignment vertical="center"/>
    </xf>
    <xf numFmtId="4" fontId="24" fillId="5" borderId="5" xfId="4" applyNumberFormat="1" applyFont="1" applyFill="1" applyBorder="1" applyAlignment="1">
      <alignment horizontal="right" vertical="center"/>
    </xf>
    <xf numFmtId="3" fontId="15" fillId="5" borderId="5" xfId="4" applyNumberFormat="1" applyFont="1" applyFill="1" applyBorder="1" applyAlignment="1">
      <alignment horizontal="right" vertical="center" indent="1"/>
    </xf>
    <xf numFmtId="4" fontId="15" fillId="5" borderId="5" xfId="4" applyNumberFormat="1" applyFont="1" applyFill="1" applyBorder="1" applyAlignment="1">
      <alignment horizontal="left" vertical="center"/>
    </xf>
    <xf numFmtId="3" fontId="15" fillId="0" borderId="11" xfId="4" applyNumberFormat="1" applyFont="1" applyFill="1" applyBorder="1" applyAlignment="1">
      <alignment horizontal="right" vertical="center" indent="1"/>
    </xf>
    <xf numFmtId="0" fontId="14" fillId="0" borderId="12" xfId="3" applyFont="1" applyBorder="1" applyAlignment="1">
      <alignment vertical="center"/>
    </xf>
    <xf numFmtId="0" fontId="25" fillId="0" borderId="12" xfId="3" applyFont="1" applyBorder="1" applyAlignment="1">
      <alignment vertical="center"/>
    </xf>
    <xf numFmtId="0" fontId="22" fillId="0" borderId="13" xfId="3" applyFont="1" applyBorder="1" applyAlignment="1">
      <alignment vertical="center"/>
    </xf>
    <xf numFmtId="3" fontId="15" fillId="0" borderId="5" xfId="4" applyNumberFormat="1" applyFont="1" applyFill="1" applyBorder="1" applyAlignment="1">
      <alignment horizontal="right" vertical="center" indent="1"/>
    </xf>
    <xf numFmtId="0" fontId="14" fillId="0" borderId="0" xfId="3" applyFont="1" applyAlignment="1">
      <alignment vertical="center"/>
    </xf>
    <xf numFmtId="0" fontId="25" fillId="0" borderId="0" xfId="3" applyFont="1" applyAlignment="1">
      <alignment vertical="center"/>
    </xf>
    <xf numFmtId="0" fontId="22" fillId="0" borderId="7" xfId="3" applyFont="1" applyBorder="1" applyAlignment="1">
      <alignment vertical="center"/>
    </xf>
    <xf numFmtId="3" fontId="26" fillId="0" borderId="5" xfId="4" applyNumberFormat="1" applyFont="1" applyFill="1" applyBorder="1" applyAlignment="1">
      <alignment horizontal="right" vertical="center" indent="1"/>
    </xf>
    <xf numFmtId="3" fontId="21" fillId="0" borderId="5" xfId="3" applyNumberFormat="1" applyFont="1" applyBorder="1" applyAlignment="1">
      <alignment horizontal="right" indent="1"/>
    </xf>
    <xf numFmtId="0" fontId="9" fillId="0" borderId="0" xfId="3" applyFont="1" applyAlignment="1">
      <alignment horizontal="right"/>
    </xf>
    <xf numFmtId="0" fontId="5" fillId="0" borderId="7" xfId="3" applyBorder="1"/>
    <xf numFmtId="0" fontId="25" fillId="0" borderId="0" xfId="3" applyFont="1"/>
    <xf numFmtId="0" fontId="13" fillId="0" borderId="0" xfId="3" applyFont="1"/>
    <xf numFmtId="0" fontId="14" fillId="0" borderId="0" xfId="3" applyFont="1" applyAlignment="1">
      <alignment horizontal="centerContinuous"/>
    </xf>
    <xf numFmtId="3" fontId="27" fillId="0" borderId="8" xfId="3" applyNumberFormat="1" applyFont="1" applyBorder="1" applyAlignment="1">
      <alignment horizontal="centerContinuous" vertical="center"/>
    </xf>
    <xf numFmtId="0" fontId="9" fillId="0" borderId="14" xfId="3" applyFont="1" applyBorder="1" applyAlignment="1">
      <alignment vertical="center"/>
    </xf>
    <xf numFmtId="0" fontId="6" fillId="0" borderId="14" xfId="3" applyFont="1" applyBorder="1" applyAlignment="1">
      <alignment vertical="center"/>
    </xf>
    <xf numFmtId="0" fontId="5" fillId="0" borderId="10" xfId="3" applyBorder="1"/>
    <xf numFmtId="0" fontId="10" fillId="0" borderId="0" xfId="3" applyFont="1"/>
    <xf numFmtId="3" fontId="27" fillId="0" borderId="0" xfId="3" applyNumberFormat="1" applyFont="1" applyAlignment="1">
      <alignment horizontal="centerContinuous"/>
    </xf>
    <xf numFmtId="0" fontId="9" fillId="0" borderId="0" xfId="3" applyFont="1" applyAlignment="1">
      <alignment horizontal="centerContinuous"/>
    </xf>
    <xf numFmtId="3" fontId="13" fillId="0" borderId="0" xfId="3" applyNumberFormat="1" applyFont="1" applyAlignment="1">
      <alignment horizontal="centerContinuous"/>
    </xf>
    <xf numFmtId="0" fontId="20" fillId="0" borderId="0" xfId="3" applyFont="1"/>
    <xf numFmtId="43" fontId="0" fillId="0" borderId="0" xfId="0" applyNumberFormat="1"/>
    <xf numFmtId="0" fontId="0" fillId="0" borderId="0" xfId="0" applyAlignment="1">
      <alignment wrapText="1"/>
    </xf>
    <xf numFmtId="43" fontId="0" fillId="2" borderId="0" xfId="1" applyFont="1" applyFill="1"/>
    <xf numFmtId="43" fontId="0" fillId="6" borderId="0" xfId="1" applyFont="1" applyFill="1"/>
    <xf numFmtId="43" fontId="0" fillId="7" borderId="0" xfId="0" applyNumberFormat="1" applyFill="1"/>
    <xf numFmtId="0" fontId="0" fillId="2" borderId="0" xfId="0" applyFill="1" applyAlignment="1">
      <alignment horizontal="center"/>
    </xf>
    <xf numFmtId="0" fontId="0" fillId="6" borderId="0" xfId="0" applyFill="1" applyAlignment="1">
      <alignment horizontal="center"/>
    </xf>
    <xf numFmtId="166" fontId="19" fillId="0" borderId="0" xfId="3" applyNumberFormat="1" applyFont="1" applyAlignment="1">
      <alignment horizontal="center"/>
    </xf>
    <xf numFmtId="166" fontId="19" fillId="0" borderId="0" xfId="3" quotePrefix="1" applyNumberFormat="1" applyFont="1" applyAlignment="1">
      <alignment horizontal="center"/>
    </xf>
    <xf numFmtId="0" fontId="19" fillId="0" borderId="0" xfId="3" applyFont="1" applyAlignment="1">
      <alignment horizontal="center"/>
    </xf>
    <xf numFmtId="0" fontId="19" fillId="0" borderId="0" xfId="3" quotePrefix="1" applyFont="1" applyAlignment="1">
      <alignment horizontal="center"/>
    </xf>
    <xf numFmtId="0" fontId="4" fillId="0" borderId="0" xfId="0" applyFont="1" applyAlignment="1">
      <alignment horizontal="left" vertical="top" wrapText="1"/>
    </xf>
  </cellXfs>
  <cellStyles count="6">
    <cellStyle name="Binlik Ayracı [0] 2" xfId="4" xr:uid="{6B07D05E-9987-47F2-A29E-9793E7D9D945}"/>
    <cellStyle name="Normal" xfId="0" builtinId="0"/>
    <cellStyle name="Normal 2" xfId="2" xr:uid="{2E0692CC-B803-46EE-A56C-05899B182C70}"/>
    <cellStyle name="Normal_Kitap2" xfId="3" xr:uid="{47166E0C-9479-48D7-B541-0589A2DCE531}"/>
    <cellStyle name="Virgül" xfId="1" builtinId="3"/>
    <cellStyle name="Virgül 2" xfId="5" xr:uid="{D6C9BF90-F90B-4E78-A3A3-FC8B0C6F08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 /><Relationship Id="rId3" Type="http://schemas.openxmlformats.org/officeDocument/2006/relationships/worksheet" Target="worksheets/sheet3.xml" /><Relationship Id="rId7" Type="http://schemas.openxmlformats.org/officeDocument/2006/relationships/externalLink" Target="externalLinks/externalLink1.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jpg" /></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9525</xdr:rowOff>
    </xdr:from>
    <xdr:to>
      <xdr:col>1</xdr:col>
      <xdr:colOff>2317040</xdr:colOff>
      <xdr:row>4</xdr:row>
      <xdr:rowOff>95250</xdr:rowOff>
    </xdr:to>
    <xdr:pic>
      <xdr:nvPicPr>
        <xdr:cNvPr id="3" name="Resim 2">
          <a:extLst>
            <a:ext uri="{FF2B5EF4-FFF2-40B4-BE49-F238E27FC236}">
              <a16:creationId xmlns:a16="http://schemas.microsoft.com/office/drawing/2014/main" id="{10D78AB6-F4F7-485B-A577-3759121E15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8650" y="200025"/>
          <a:ext cx="2297990" cy="6572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ht/r1/bilan&#231;o/yb03%20bilan&#231;o%2031%2012%202010%20-%20GE&#199;&#304;C&#304;%202.xlsx"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ka hareketler"/>
      <sheetName val="aka rapor"/>
      <sheetName val="DATA"/>
    </sheetNames>
    <sheetDataSet>
      <sheetData sheetId="0" refreshError="1"/>
      <sheetData sheetId="1" refreshError="1"/>
      <sheetData sheetId="2">
        <row r="2">
          <cell r="A2">
            <v>100</v>
          </cell>
          <cell r="E2">
            <v>0</v>
          </cell>
        </row>
        <row r="3">
          <cell r="A3">
            <v>100</v>
          </cell>
          <cell r="E3">
            <v>0</v>
          </cell>
        </row>
        <row r="4">
          <cell r="A4">
            <v>100</v>
          </cell>
          <cell r="E4">
            <v>0</v>
          </cell>
        </row>
        <row r="5">
          <cell r="A5">
            <v>100</v>
          </cell>
          <cell r="E5">
            <v>0</v>
          </cell>
        </row>
        <row r="6">
          <cell r="A6">
            <v>100</v>
          </cell>
          <cell r="E6">
            <v>1072.81</v>
          </cell>
        </row>
        <row r="7">
          <cell r="A7">
            <v>101</v>
          </cell>
          <cell r="E7">
            <v>-1609520.71</v>
          </cell>
        </row>
        <row r="8">
          <cell r="A8">
            <v>101</v>
          </cell>
          <cell r="E8">
            <v>1832245.56</v>
          </cell>
        </row>
        <row r="9">
          <cell r="A9">
            <v>101</v>
          </cell>
          <cell r="E9">
            <v>0</v>
          </cell>
        </row>
        <row r="10">
          <cell r="A10">
            <v>101</v>
          </cell>
          <cell r="E10">
            <v>0</v>
          </cell>
        </row>
        <row r="11">
          <cell r="A11">
            <v>101</v>
          </cell>
          <cell r="E11">
            <v>0</v>
          </cell>
        </row>
        <row r="12">
          <cell r="A12">
            <v>101</v>
          </cell>
          <cell r="E12">
            <v>0</v>
          </cell>
        </row>
        <row r="13">
          <cell r="A13">
            <v>101</v>
          </cell>
          <cell r="E13">
            <v>40447.35</v>
          </cell>
        </row>
        <row r="14">
          <cell r="A14">
            <v>101</v>
          </cell>
          <cell r="E14">
            <v>0</v>
          </cell>
        </row>
        <row r="15">
          <cell r="A15">
            <v>101</v>
          </cell>
          <cell r="E15">
            <v>0</v>
          </cell>
        </row>
        <row r="16">
          <cell r="A16">
            <v>102</v>
          </cell>
          <cell r="E16">
            <v>2470</v>
          </cell>
        </row>
        <row r="17">
          <cell r="A17">
            <v>102</v>
          </cell>
          <cell r="E17">
            <v>66</v>
          </cell>
        </row>
        <row r="18">
          <cell r="A18">
            <v>102</v>
          </cell>
          <cell r="E18">
            <v>0</v>
          </cell>
        </row>
        <row r="19">
          <cell r="A19">
            <v>102</v>
          </cell>
          <cell r="E19">
            <v>0</v>
          </cell>
        </row>
        <row r="20">
          <cell r="A20">
            <v>102</v>
          </cell>
          <cell r="E20">
            <v>0</v>
          </cell>
        </row>
        <row r="21">
          <cell r="A21">
            <v>102</v>
          </cell>
          <cell r="E21">
            <v>0</v>
          </cell>
        </row>
        <row r="22">
          <cell r="A22">
            <v>102</v>
          </cell>
          <cell r="E22">
            <v>0</v>
          </cell>
        </row>
        <row r="23">
          <cell r="A23">
            <v>102</v>
          </cell>
          <cell r="E23">
            <v>1.84</v>
          </cell>
        </row>
        <row r="24">
          <cell r="A24">
            <v>102</v>
          </cell>
          <cell r="E24">
            <v>41.07</v>
          </cell>
        </row>
        <row r="25">
          <cell r="A25">
            <v>102</v>
          </cell>
          <cell r="E25">
            <v>729.03</v>
          </cell>
        </row>
        <row r="26">
          <cell r="A26">
            <v>102</v>
          </cell>
          <cell r="E26">
            <v>0</v>
          </cell>
        </row>
        <row r="27">
          <cell r="A27">
            <v>102</v>
          </cell>
          <cell r="E27">
            <v>0</v>
          </cell>
        </row>
        <row r="28">
          <cell r="A28">
            <v>102</v>
          </cell>
          <cell r="E28">
            <v>103408.68</v>
          </cell>
        </row>
        <row r="29">
          <cell r="A29">
            <v>102</v>
          </cell>
          <cell r="E29">
            <v>0</v>
          </cell>
        </row>
        <row r="30">
          <cell r="A30">
            <v>102</v>
          </cell>
          <cell r="E30">
            <v>448.69</v>
          </cell>
        </row>
        <row r="31">
          <cell r="A31">
            <v>102</v>
          </cell>
          <cell r="E31">
            <v>0</v>
          </cell>
        </row>
        <row r="32">
          <cell r="A32">
            <v>102</v>
          </cell>
          <cell r="E32">
            <v>0</v>
          </cell>
        </row>
        <row r="33">
          <cell r="A33">
            <v>102</v>
          </cell>
          <cell r="E33">
            <v>0</v>
          </cell>
        </row>
        <row r="34">
          <cell r="A34">
            <v>102</v>
          </cell>
          <cell r="E34">
            <v>0.05</v>
          </cell>
        </row>
        <row r="35">
          <cell r="A35">
            <v>108</v>
          </cell>
          <cell r="E35">
            <v>2052.02</v>
          </cell>
        </row>
        <row r="36">
          <cell r="A36">
            <v>120</v>
          </cell>
          <cell r="E36">
            <v>12323694.01</v>
          </cell>
        </row>
        <row r="37">
          <cell r="A37">
            <v>120</v>
          </cell>
          <cell r="E37">
            <v>3980962.46</v>
          </cell>
        </row>
        <row r="38">
          <cell r="A38">
            <v>120</v>
          </cell>
          <cell r="E38">
            <v>0</v>
          </cell>
        </row>
        <row r="39">
          <cell r="A39">
            <v>120</v>
          </cell>
          <cell r="E39">
            <v>9858544.8399999999</v>
          </cell>
        </row>
        <row r="40">
          <cell r="A40">
            <v>120</v>
          </cell>
          <cell r="E40">
            <v>79988.94</v>
          </cell>
        </row>
        <row r="41">
          <cell r="A41">
            <v>120</v>
          </cell>
          <cell r="E41">
            <v>259638.69</v>
          </cell>
        </row>
        <row r="42">
          <cell r="A42">
            <v>120</v>
          </cell>
          <cell r="E42">
            <v>238555.54</v>
          </cell>
        </row>
        <row r="43">
          <cell r="A43">
            <v>120</v>
          </cell>
          <cell r="E43">
            <v>132150.28</v>
          </cell>
        </row>
        <row r="44">
          <cell r="A44">
            <v>120</v>
          </cell>
          <cell r="E44">
            <v>5512.45</v>
          </cell>
        </row>
        <row r="45">
          <cell r="A45">
            <v>120</v>
          </cell>
          <cell r="E45">
            <v>16443283.75</v>
          </cell>
        </row>
        <row r="46">
          <cell r="A46">
            <v>121</v>
          </cell>
          <cell r="E46">
            <v>-200000</v>
          </cell>
        </row>
        <row r="47">
          <cell r="A47">
            <v>121</v>
          </cell>
          <cell r="E47">
            <v>313704</v>
          </cell>
        </row>
        <row r="48">
          <cell r="A48">
            <v>126</v>
          </cell>
          <cell r="E48">
            <v>4025.22</v>
          </cell>
        </row>
        <row r="49">
          <cell r="A49">
            <v>126</v>
          </cell>
          <cell r="E49">
            <v>8016.84</v>
          </cell>
        </row>
        <row r="50">
          <cell r="A50">
            <v>128</v>
          </cell>
          <cell r="E50">
            <v>160362.41</v>
          </cell>
        </row>
        <row r="51">
          <cell r="A51">
            <v>129</v>
          </cell>
          <cell r="E51">
            <v>-160362.41</v>
          </cell>
        </row>
        <row r="52">
          <cell r="A52">
            <v>135</v>
          </cell>
          <cell r="E52">
            <v>2800</v>
          </cell>
        </row>
        <row r="53">
          <cell r="A53">
            <v>135</v>
          </cell>
          <cell r="E53">
            <v>46654.9</v>
          </cell>
        </row>
        <row r="54">
          <cell r="A54">
            <v>135</v>
          </cell>
          <cell r="E54">
            <v>0</v>
          </cell>
        </row>
        <row r="55">
          <cell r="A55">
            <v>136</v>
          </cell>
          <cell r="E55">
            <v>5055061.7300000004</v>
          </cell>
        </row>
        <row r="56">
          <cell r="A56">
            <v>136</v>
          </cell>
          <cell r="E56">
            <v>1526.86</v>
          </cell>
        </row>
        <row r="57">
          <cell r="A57">
            <v>136</v>
          </cell>
          <cell r="E57">
            <v>0</v>
          </cell>
        </row>
        <row r="58">
          <cell r="A58">
            <v>150</v>
          </cell>
          <cell r="E58">
            <v>6621038.2599999998</v>
          </cell>
        </row>
        <row r="59">
          <cell r="A59">
            <v>150</v>
          </cell>
          <cell r="E59">
            <v>4433.62</v>
          </cell>
        </row>
        <row r="60">
          <cell r="A60">
            <v>150</v>
          </cell>
          <cell r="E60">
            <v>-469615.11</v>
          </cell>
        </row>
        <row r="61">
          <cell r="A61">
            <v>150</v>
          </cell>
          <cell r="E61">
            <v>44757.34</v>
          </cell>
        </row>
        <row r="62">
          <cell r="A62">
            <v>150</v>
          </cell>
          <cell r="E62">
            <v>470356.93</v>
          </cell>
        </row>
        <row r="63">
          <cell r="A63">
            <v>150</v>
          </cell>
          <cell r="E63">
            <v>8947.2199999999993</v>
          </cell>
        </row>
        <row r="64">
          <cell r="A64">
            <v>150</v>
          </cell>
          <cell r="E64">
            <v>684627.36</v>
          </cell>
        </row>
        <row r="65">
          <cell r="A65">
            <v>150</v>
          </cell>
          <cell r="E65">
            <v>38811.379999999997</v>
          </cell>
        </row>
        <row r="66">
          <cell r="A66">
            <v>152</v>
          </cell>
          <cell r="E66">
            <v>0</v>
          </cell>
        </row>
        <row r="67">
          <cell r="A67">
            <v>152</v>
          </cell>
          <cell r="E67">
            <v>0</v>
          </cell>
        </row>
        <row r="68">
          <cell r="A68">
            <v>152</v>
          </cell>
          <cell r="E68">
            <v>0</v>
          </cell>
        </row>
        <row r="69">
          <cell r="A69">
            <v>153</v>
          </cell>
          <cell r="E69">
            <v>-15.27</v>
          </cell>
        </row>
        <row r="70">
          <cell r="A70">
            <v>153</v>
          </cell>
          <cell r="E70">
            <v>49.25</v>
          </cell>
        </row>
        <row r="71">
          <cell r="A71">
            <v>153</v>
          </cell>
          <cell r="E71">
            <v>5501.14</v>
          </cell>
        </row>
        <row r="72">
          <cell r="A72">
            <v>157</v>
          </cell>
          <cell r="E72">
            <v>62.48</v>
          </cell>
        </row>
        <row r="73">
          <cell r="A73">
            <v>157</v>
          </cell>
          <cell r="E73">
            <v>747512.13</v>
          </cell>
        </row>
        <row r="74">
          <cell r="A74">
            <v>157</v>
          </cell>
          <cell r="E74">
            <v>619.26</v>
          </cell>
        </row>
        <row r="75">
          <cell r="A75">
            <v>157</v>
          </cell>
          <cell r="E75">
            <v>1628047.14</v>
          </cell>
        </row>
        <row r="76">
          <cell r="A76">
            <v>157</v>
          </cell>
          <cell r="E76">
            <v>33549.46</v>
          </cell>
        </row>
        <row r="77">
          <cell r="A77">
            <v>157</v>
          </cell>
          <cell r="E77">
            <v>1345000</v>
          </cell>
        </row>
        <row r="78">
          <cell r="A78">
            <v>157</v>
          </cell>
          <cell r="E78">
            <v>1546.35</v>
          </cell>
        </row>
        <row r="79">
          <cell r="A79">
            <v>159</v>
          </cell>
          <cell r="E79">
            <v>63586.52</v>
          </cell>
        </row>
        <row r="80">
          <cell r="A80">
            <v>180</v>
          </cell>
          <cell r="E80">
            <v>18510.900000000001</v>
          </cell>
        </row>
        <row r="81">
          <cell r="A81">
            <v>180</v>
          </cell>
          <cell r="E81">
            <v>0</v>
          </cell>
        </row>
        <row r="82">
          <cell r="A82">
            <v>180</v>
          </cell>
          <cell r="E82">
            <v>0</v>
          </cell>
        </row>
        <row r="83">
          <cell r="A83">
            <v>180</v>
          </cell>
          <cell r="E83">
            <v>0</v>
          </cell>
        </row>
        <row r="84">
          <cell r="A84">
            <v>180</v>
          </cell>
          <cell r="E84">
            <v>228190.86</v>
          </cell>
        </row>
        <row r="85">
          <cell r="A85">
            <v>180</v>
          </cell>
          <cell r="E85">
            <v>111964.01</v>
          </cell>
        </row>
        <row r="86">
          <cell r="A86">
            <v>181</v>
          </cell>
          <cell r="E86">
            <v>26423.759999999998</v>
          </cell>
        </row>
        <row r="87">
          <cell r="A87">
            <v>190</v>
          </cell>
          <cell r="E87">
            <v>1638408.43</v>
          </cell>
        </row>
        <row r="88">
          <cell r="A88">
            <v>191</v>
          </cell>
          <cell r="E88">
            <v>0</v>
          </cell>
        </row>
        <row r="89">
          <cell r="A89">
            <v>191</v>
          </cell>
          <cell r="E89">
            <v>0</v>
          </cell>
        </row>
        <row r="90">
          <cell r="A90">
            <v>193</v>
          </cell>
          <cell r="E90">
            <v>2068.85</v>
          </cell>
        </row>
        <row r="91">
          <cell r="A91">
            <v>195</v>
          </cell>
          <cell r="E91">
            <v>0</v>
          </cell>
        </row>
        <row r="92">
          <cell r="A92">
            <v>196</v>
          </cell>
          <cell r="E92">
            <v>8949.5</v>
          </cell>
        </row>
        <row r="93">
          <cell r="A93">
            <v>196</v>
          </cell>
          <cell r="E93">
            <v>1110.98</v>
          </cell>
        </row>
        <row r="94">
          <cell r="A94">
            <v>196</v>
          </cell>
          <cell r="E94">
            <v>109631.25</v>
          </cell>
        </row>
        <row r="95">
          <cell r="A95">
            <v>196</v>
          </cell>
          <cell r="E95">
            <v>0</v>
          </cell>
        </row>
        <row r="96">
          <cell r="A96">
            <v>196</v>
          </cell>
          <cell r="E96">
            <v>200</v>
          </cell>
        </row>
        <row r="97">
          <cell r="A97">
            <v>196</v>
          </cell>
          <cell r="E97">
            <v>72289.16</v>
          </cell>
        </row>
        <row r="98">
          <cell r="A98">
            <v>196</v>
          </cell>
          <cell r="E98">
            <v>281830</v>
          </cell>
        </row>
        <row r="99">
          <cell r="A99">
            <v>196</v>
          </cell>
          <cell r="E99">
            <v>-129.91999999999999</v>
          </cell>
        </row>
        <row r="100">
          <cell r="A100">
            <v>198</v>
          </cell>
          <cell r="E100">
            <v>0</v>
          </cell>
        </row>
        <row r="101">
          <cell r="A101">
            <v>251</v>
          </cell>
          <cell r="E101">
            <v>103133.75</v>
          </cell>
        </row>
        <row r="102">
          <cell r="A102">
            <v>251</v>
          </cell>
          <cell r="E102">
            <v>41919.58</v>
          </cell>
        </row>
        <row r="103">
          <cell r="A103">
            <v>253</v>
          </cell>
          <cell r="E103">
            <v>205342673.58000001</v>
          </cell>
        </row>
        <row r="104">
          <cell r="A104">
            <v>253</v>
          </cell>
          <cell r="E104">
            <v>4065226.76</v>
          </cell>
        </row>
        <row r="105">
          <cell r="A105">
            <v>253</v>
          </cell>
          <cell r="E105">
            <v>0</v>
          </cell>
        </row>
        <row r="106">
          <cell r="A106">
            <v>254</v>
          </cell>
          <cell r="E106">
            <v>225183.01</v>
          </cell>
        </row>
        <row r="107">
          <cell r="A107">
            <v>254</v>
          </cell>
          <cell r="E107">
            <v>0</v>
          </cell>
        </row>
        <row r="108">
          <cell r="A108">
            <v>255</v>
          </cell>
          <cell r="E108">
            <v>19777.810000000001</v>
          </cell>
        </row>
        <row r="109">
          <cell r="A109">
            <v>255</v>
          </cell>
          <cell r="E109">
            <v>79051.55</v>
          </cell>
        </row>
        <row r="110">
          <cell r="A110">
            <v>255</v>
          </cell>
          <cell r="E110">
            <v>37066.03</v>
          </cell>
        </row>
        <row r="111">
          <cell r="A111">
            <v>255</v>
          </cell>
          <cell r="E111">
            <v>151699.46</v>
          </cell>
        </row>
        <row r="112">
          <cell r="A112">
            <v>255</v>
          </cell>
          <cell r="E112">
            <v>129867.77</v>
          </cell>
        </row>
        <row r="113">
          <cell r="A113">
            <v>255</v>
          </cell>
          <cell r="E113">
            <v>14358.17</v>
          </cell>
        </row>
        <row r="114">
          <cell r="A114">
            <v>255</v>
          </cell>
          <cell r="E114">
            <v>109561.21</v>
          </cell>
        </row>
        <row r="115">
          <cell r="A115">
            <v>255</v>
          </cell>
          <cell r="E115">
            <v>507618.25</v>
          </cell>
        </row>
        <row r="116">
          <cell r="A116">
            <v>255</v>
          </cell>
          <cell r="E116">
            <v>509580.51</v>
          </cell>
        </row>
        <row r="117">
          <cell r="A117">
            <v>255</v>
          </cell>
          <cell r="E117">
            <v>83431.490000000005</v>
          </cell>
        </row>
        <row r="118">
          <cell r="A118">
            <v>255</v>
          </cell>
          <cell r="E118">
            <v>12472.04</v>
          </cell>
        </row>
        <row r="119">
          <cell r="A119">
            <v>255</v>
          </cell>
          <cell r="E119">
            <v>190489.83</v>
          </cell>
        </row>
        <row r="120">
          <cell r="A120">
            <v>255</v>
          </cell>
          <cell r="E120">
            <v>156430.66</v>
          </cell>
        </row>
        <row r="121">
          <cell r="A121">
            <v>255</v>
          </cell>
          <cell r="E121">
            <v>918208.21</v>
          </cell>
        </row>
        <row r="122">
          <cell r="A122">
            <v>255</v>
          </cell>
          <cell r="E122">
            <v>629843</v>
          </cell>
        </row>
        <row r="123">
          <cell r="A123">
            <v>255</v>
          </cell>
          <cell r="E123">
            <v>0</v>
          </cell>
        </row>
        <row r="124">
          <cell r="A124">
            <v>256</v>
          </cell>
          <cell r="E124">
            <v>330407.19</v>
          </cell>
        </row>
        <row r="125">
          <cell r="A125">
            <v>256</v>
          </cell>
          <cell r="E125">
            <v>54492.54</v>
          </cell>
        </row>
        <row r="126">
          <cell r="A126">
            <v>256</v>
          </cell>
          <cell r="E126">
            <v>57368</v>
          </cell>
        </row>
        <row r="127">
          <cell r="A127">
            <v>257</v>
          </cell>
          <cell r="E127">
            <v>-7631.89</v>
          </cell>
        </row>
        <row r="128">
          <cell r="A128">
            <v>257</v>
          </cell>
          <cell r="E128">
            <v>-2095.9899999999998</v>
          </cell>
        </row>
        <row r="129">
          <cell r="A129">
            <v>257</v>
          </cell>
          <cell r="E129">
            <v>-40469691.060000002</v>
          </cell>
        </row>
        <row r="130">
          <cell r="A130">
            <v>257</v>
          </cell>
          <cell r="E130">
            <v>-813045.38</v>
          </cell>
        </row>
        <row r="131">
          <cell r="A131">
            <v>257</v>
          </cell>
          <cell r="E131">
            <v>-56295.8</v>
          </cell>
        </row>
        <row r="132">
          <cell r="A132">
            <v>257</v>
          </cell>
          <cell r="E132">
            <v>-7679.84</v>
          </cell>
        </row>
        <row r="133">
          <cell r="A133">
            <v>257</v>
          </cell>
          <cell r="E133">
            <v>-24063.66</v>
          </cell>
        </row>
        <row r="134">
          <cell r="A134">
            <v>257</v>
          </cell>
          <cell r="E134">
            <v>-9291.5400000000009</v>
          </cell>
        </row>
        <row r="135">
          <cell r="A135">
            <v>257</v>
          </cell>
          <cell r="E135">
            <v>-30204.41</v>
          </cell>
        </row>
        <row r="136">
          <cell r="A136">
            <v>257</v>
          </cell>
          <cell r="E136">
            <v>-35487.11</v>
          </cell>
        </row>
        <row r="137">
          <cell r="A137">
            <v>257</v>
          </cell>
          <cell r="E137">
            <v>-5743.26</v>
          </cell>
        </row>
        <row r="138">
          <cell r="A138">
            <v>257</v>
          </cell>
          <cell r="E138">
            <v>-53704.35</v>
          </cell>
        </row>
        <row r="139">
          <cell r="A139">
            <v>257</v>
          </cell>
          <cell r="E139">
            <v>-204022.97</v>
          </cell>
        </row>
        <row r="140">
          <cell r="A140">
            <v>257</v>
          </cell>
          <cell r="E140">
            <v>-254791.48</v>
          </cell>
        </row>
        <row r="141">
          <cell r="A141">
            <v>257</v>
          </cell>
          <cell r="E141">
            <v>-41716.300000000003</v>
          </cell>
        </row>
        <row r="142">
          <cell r="A142">
            <v>257</v>
          </cell>
          <cell r="E142">
            <v>-6236.12</v>
          </cell>
        </row>
        <row r="143">
          <cell r="A143">
            <v>257</v>
          </cell>
          <cell r="E143">
            <v>-74475.25</v>
          </cell>
        </row>
        <row r="144">
          <cell r="A144">
            <v>257</v>
          </cell>
          <cell r="E144">
            <v>-62572.38</v>
          </cell>
        </row>
        <row r="145">
          <cell r="A145">
            <v>257</v>
          </cell>
          <cell r="E145">
            <v>-365808.1</v>
          </cell>
        </row>
        <row r="146">
          <cell r="A146">
            <v>257</v>
          </cell>
          <cell r="E146">
            <v>-209182.98</v>
          </cell>
        </row>
        <row r="147">
          <cell r="A147">
            <v>257</v>
          </cell>
          <cell r="E147">
            <v>-129636.25</v>
          </cell>
        </row>
        <row r="148">
          <cell r="A148">
            <v>257</v>
          </cell>
          <cell r="E148">
            <v>-19622.919999999998</v>
          </cell>
        </row>
        <row r="149">
          <cell r="A149">
            <v>257</v>
          </cell>
          <cell r="E149">
            <v>-9901.7999999999993</v>
          </cell>
        </row>
        <row r="150">
          <cell r="A150">
            <v>257</v>
          </cell>
          <cell r="E150">
            <v>0</v>
          </cell>
        </row>
        <row r="151">
          <cell r="A151">
            <v>258</v>
          </cell>
          <cell r="E151">
            <v>0</v>
          </cell>
        </row>
        <row r="152">
          <cell r="A152">
            <v>258</v>
          </cell>
          <cell r="E152">
            <v>0</v>
          </cell>
        </row>
        <row r="153">
          <cell r="A153">
            <v>258</v>
          </cell>
          <cell r="E153">
            <v>0</v>
          </cell>
        </row>
        <row r="154">
          <cell r="A154">
            <v>258</v>
          </cell>
          <cell r="E154">
            <v>0</v>
          </cell>
        </row>
        <row r="155">
          <cell r="A155">
            <v>258</v>
          </cell>
          <cell r="E155">
            <v>0</v>
          </cell>
        </row>
        <row r="156">
          <cell r="A156">
            <v>259</v>
          </cell>
          <cell r="E156">
            <v>0</v>
          </cell>
        </row>
        <row r="157">
          <cell r="A157">
            <v>259</v>
          </cell>
          <cell r="E157">
            <v>376114.48</v>
          </cell>
        </row>
        <row r="158">
          <cell r="A158">
            <v>260</v>
          </cell>
          <cell r="E158">
            <v>2185</v>
          </cell>
        </row>
        <row r="159">
          <cell r="A159">
            <v>260</v>
          </cell>
          <cell r="E159">
            <v>0</v>
          </cell>
        </row>
        <row r="160">
          <cell r="A160">
            <v>262</v>
          </cell>
          <cell r="E160">
            <v>20964001.510000002</v>
          </cell>
        </row>
        <row r="161">
          <cell r="A161">
            <v>264</v>
          </cell>
          <cell r="E161">
            <v>311481.52</v>
          </cell>
        </row>
        <row r="162">
          <cell r="A162">
            <v>264</v>
          </cell>
          <cell r="E162">
            <v>0</v>
          </cell>
        </row>
        <row r="163">
          <cell r="A163">
            <v>265</v>
          </cell>
          <cell r="E163">
            <v>535992.24</v>
          </cell>
        </row>
        <row r="164">
          <cell r="A164">
            <v>268</v>
          </cell>
          <cell r="E164">
            <v>-291.02</v>
          </cell>
        </row>
        <row r="165">
          <cell r="A165">
            <v>268</v>
          </cell>
          <cell r="E165">
            <v>-8385600.5999999996</v>
          </cell>
        </row>
        <row r="166">
          <cell r="A166">
            <v>268</v>
          </cell>
          <cell r="E166">
            <v>-123374.6</v>
          </cell>
        </row>
        <row r="167">
          <cell r="A167">
            <v>268</v>
          </cell>
          <cell r="E167">
            <v>-111504.24</v>
          </cell>
        </row>
        <row r="168">
          <cell r="A168">
            <v>268</v>
          </cell>
          <cell r="E168">
            <v>0</v>
          </cell>
        </row>
        <row r="169">
          <cell r="A169">
            <v>280</v>
          </cell>
          <cell r="E169">
            <v>3450369.33</v>
          </cell>
        </row>
        <row r="170">
          <cell r="A170">
            <v>300</v>
          </cell>
          <cell r="E170">
            <v>-908678.32</v>
          </cell>
        </row>
        <row r="171">
          <cell r="A171">
            <v>300</v>
          </cell>
          <cell r="E171">
            <v>-44297198.07</v>
          </cell>
        </row>
        <row r="172">
          <cell r="A172">
            <v>303</v>
          </cell>
          <cell r="E172">
            <v>-13130858.1</v>
          </cell>
        </row>
        <row r="173">
          <cell r="A173">
            <v>309</v>
          </cell>
          <cell r="E173">
            <v>-16482692.74</v>
          </cell>
        </row>
        <row r="174">
          <cell r="A174">
            <v>320</v>
          </cell>
          <cell r="E174">
            <v>-547630.42000000004</v>
          </cell>
        </row>
        <row r="175">
          <cell r="A175">
            <v>320</v>
          </cell>
          <cell r="E175">
            <v>-12922913.310000001</v>
          </cell>
        </row>
        <row r="176">
          <cell r="A176">
            <v>320</v>
          </cell>
          <cell r="E176">
            <v>-15631854.92</v>
          </cell>
        </row>
        <row r="177">
          <cell r="A177">
            <v>320</v>
          </cell>
          <cell r="E177">
            <v>-92002.85</v>
          </cell>
        </row>
        <row r="178">
          <cell r="A178">
            <v>320</v>
          </cell>
          <cell r="E178">
            <v>-2843166.25</v>
          </cell>
        </row>
        <row r="179">
          <cell r="A179">
            <v>320</v>
          </cell>
          <cell r="E179">
            <v>1367.62</v>
          </cell>
        </row>
        <row r="180">
          <cell r="A180">
            <v>320</v>
          </cell>
          <cell r="E180">
            <v>-956673.12</v>
          </cell>
        </row>
        <row r="181">
          <cell r="A181">
            <v>320</v>
          </cell>
          <cell r="E181">
            <v>-1165645.98</v>
          </cell>
        </row>
        <row r="182">
          <cell r="A182">
            <v>320</v>
          </cell>
          <cell r="E182">
            <v>-4934691.72</v>
          </cell>
        </row>
        <row r="183">
          <cell r="A183">
            <v>321</v>
          </cell>
          <cell r="E183">
            <v>0</v>
          </cell>
        </row>
        <row r="184">
          <cell r="A184">
            <v>321</v>
          </cell>
          <cell r="E184">
            <v>0</v>
          </cell>
        </row>
        <row r="185">
          <cell r="A185">
            <v>331</v>
          </cell>
          <cell r="E185">
            <v>-5332662.8099999996</v>
          </cell>
        </row>
        <row r="186">
          <cell r="A186">
            <v>331</v>
          </cell>
          <cell r="E186">
            <v>-13860348.48</v>
          </cell>
        </row>
        <row r="187">
          <cell r="A187">
            <v>335</v>
          </cell>
          <cell r="E187">
            <v>-7082.66</v>
          </cell>
        </row>
        <row r="188">
          <cell r="A188">
            <v>335</v>
          </cell>
          <cell r="E188">
            <v>-1387786.81</v>
          </cell>
        </row>
        <row r="189">
          <cell r="A189">
            <v>336</v>
          </cell>
          <cell r="E189">
            <v>-189613.5</v>
          </cell>
        </row>
        <row r="190">
          <cell r="A190">
            <v>336</v>
          </cell>
          <cell r="E190">
            <v>-336450</v>
          </cell>
        </row>
        <row r="191">
          <cell r="A191">
            <v>340</v>
          </cell>
          <cell r="E191">
            <v>-721408.19</v>
          </cell>
        </row>
        <row r="192">
          <cell r="A192">
            <v>360</v>
          </cell>
          <cell r="E192">
            <v>-1035223.1</v>
          </cell>
        </row>
        <row r="193">
          <cell r="A193">
            <v>360</v>
          </cell>
          <cell r="E193">
            <v>56470.59</v>
          </cell>
        </row>
        <row r="194">
          <cell r="A194">
            <v>360</v>
          </cell>
          <cell r="E194">
            <v>-80269.23</v>
          </cell>
        </row>
        <row r="195">
          <cell r="A195">
            <v>360</v>
          </cell>
          <cell r="E195">
            <v>-4773.16</v>
          </cell>
        </row>
        <row r="196">
          <cell r="A196">
            <v>360</v>
          </cell>
          <cell r="E196">
            <v>-875.5</v>
          </cell>
        </row>
        <row r="197">
          <cell r="A197">
            <v>360</v>
          </cell>
          <cell r="E197">
            <v>0</v>
          </cell>
        </row>
        <row r="198">
          <cell r="A198">
            <v>360</v>
          </cell>
          <cell r="E198">
            <v>-794.93</v>
          </cell>
        </row>
        <row r="199">
          <cell r="A199">
            <v>360</v>
          </cell>
          <cell r="E199">
            <v>0</v>
          </cell>
        </row>
        <row r="200">
          <cell r="A200">
            <v>360</v>
          </cell>
          <cell r="E200">
            <v>-26601.52</v>
          </cell>
        </row>
        <row r="201">
          <cell r="A201">
            <v>360</v>
          </cell>
          <cell r="E201">
            <v>-9245.94</v>
          </cell>
        </row>
        <row r="202">
          <cell r="A202">
            <v>360</v>
          </cell>
          <cell r="E202">
            <v>-87472.81</v>
          </cell>
        </row>
        <row r="203">
          <cell r="A203">
            <v>360</v>
          </cell>
          <cell r="E203">
            <v>-8670.7099999999991</v>
          </cell>
        </row>
        <row r="204">
          <cell r="A204">
            <v>360</v>
          </cell>
          <cell r="E204">
            <v>-4700001.6399999997</v>
          </cell>
        </row>
        <row r="205">
          <cell r="A205">
            <v>361</v>
          </cell>
          <cell r="E205">
            <v>-696399.75</v>
          </cell>
        </row>
        <row r="206">
          <cell r="A206">
            <v>361</v>
          </cell>
          <cell r="E206">
            <v>-108830.6</v>
          </cell>
        </row>
        <row r="207">
          <cell r="A207">
            <v>361</v>
          </cell>
          <cell r="E207">
            <v>-73398.070000000007</v>
          </cell>
        </row>
        <row r="208">
          <cell r="A208">
            <v>361</v>
          </cell>
          <cell r="E208">
            <v>0</v>
          </cell>
        </row>
        <row r="209">
          <cell r="A209">
            <v>369</v>
          </cell>
          <cell r="E209">
            <v>0</v>
          </cell>
        </row>
        <row r="210">
          <cell r="A210">
            <v>369</v>
          </cell>
          <cell r="E210">
            <v>-4986.2</v>
          </cell>
        </row>
        <row r="211">
          <cell r="A211">
            <v>373</v>
          </cell>
          <cell r="E211">
            <v>-839185.81</v>
          </cell>
        </row>
        <row r="212">
          <cell r="A212">
            <v>373</v>
          </cell>
          <cell r="E212">
            <v>0</v>
          </cell>
        </row>
        <row r="213">
          <cell r="A213">
            <v>373</v>
          </cell>
          <cell r="E213">
            <v>-1880852.53</v>
          </cell>
        </row>
        <row r="214">
          <cell r="A214">
            <v>373</v>
          </cell>
          <cell r="E214">
            <v>0</v>
          </cell>
        </row>
        <row r="215">
          <cell r="A215">
            <v>373</v>
          </cell>
          <cell r="E215">
            <v>-20000</v>
          </cell>
        </row>
        <row r="216">
          <cell r="A216">
            <v>373</v>
          </cell>
          <cell r="E216">
            <v>-922255.07</v>
          </cell>
        </row>
        <row r="217">
          <cell r="A217">
            <v>373</v>
          </cell>
          <cell r="E217">
            <v>-40338.910000000003</v>
          </cell>
        </row>
        <row r="218">
          <cell r="A218">
            <v>380</v>
          </cell>
          <cell r="E218">
            <v>-437294.98</v>
          </cell>
        </row>
        <row r="219">
          <cell r="A219">
            <v>391</v>
          </cell>
          <cell r="E219">
            <v>0</v>
          </cell>
        </row>
        <row r="220">
          <cell r="A220">
            <v>391</v>
          </cell>
          <cell r="E220">
            <v>0</v>
          </cell>
        </row>
        <row r="221">
          <cell r="A221">
            <v>391</v>
          </cell>
          <cell r="E221">
            <v>0</v>
          </cell>
        </row>
        <row r="222">
          <cell r="A222">
            <v>400</v>
          </cell>
          <cell r="E222">
            <v>-59084161.5</v>
          </cell>
        </row>
        <row r="223">
          <cell r="A223">
            <v>500</v>
          </cell>
          <cell r="E223">
            <v>-255</v>
          </cell>
        </row>
        <row r="224">
          <cell r="A224">
            <v>500</v>
          </cell>
          <cell r="E224">
            <v>-255</v>
          </cell>
        </row>
        <row r="225">
          <cell r="A225">
            <v>500</v>
          </cell>
          <cell r="E225">
            <v>-255</v>
          </cell>
        </row>
        <row r="226">
          <cell r="A226">
            <v>500</v>
          </cell>
          <cell r="E226">
            <v>-249998980</v>
          </cell>
        </row>
        <row r="227">
          <cell r="A227">
            <v>500</v>
          </cell>
          <cell r="E227">
            <v>-255</v>
          </cell>
        </row>
        <row r="228">
          <cell r="A228">
            <v>501</v>
          </cell>
          <cell r="E228">
            <v>35000000</v>
          </cell>
        </row>
        <row r="229">
          <cell r="A229">
            <v>580</v>
          </cell>
          <cell r="E229">
            <v>73332.72</v>
          </cell>
        </row>
        <row r="230">
          <cell r="A230">
            <v>580</v>
          </cell>
          <cell r="E230">
            <v>1674438.13</v>
          </cell>
        </row>
        <row r="231">
          <cell r="A231">
            <v>580</v>
          </cell>
          <cell r="E231">
            <v>2284307.62</v>
          </cell>
        </row>
        <row r="232">
          <cell r="A232">
            <v>580</v>
          </cell>
          <cell r="E232">
            <v>540967.96</v>
          </cell>
        </row>
        <row r="233">
          <cell r="A233">
            <v>580</v>
          </cell>
          <cell r="E233">
            <v>105768.76</v>
          </cell>
        </row>
        <row r="234">
          <cell r="A234">
            <v>580</v>
          </cell>
          <cell r="E234">
            <v>83065003.430000007</v>
          </cell>
        </row>
        <row r="235">
          <cell r="A235">
            <v>580</v>
          </cell>
          <cell r="E235">
            <v>88784.98</v>
          </cell>
        </row>
        <row r="236">
          <cell r="A236">
            <v>591</v>
          </cell>
          <cell r="E236">
            <v>0</v>
          </cell>
        </row>
        <row r="237">
          <cell r="A237">
            <v>600</v>
          </cell>
          <cell r="E237">
            <v>-49676062.780000001</v>
          </cell>
        </row>
        <row r="238">
          <cell r="A238">
            <v>600</v>
          </cell>
          <cell r="E238">
            <v>-13562802.859999999</v>
          </cell>
        </row>
        <row r="239">
          <cell r="A239">
            <v>600</v>
          </cell>
          <cell r="E239">
            <v>-278196.53999999998</v>
          </cell>
        </row>
        <row r="240">
          <cell r="A240">
            <v>600</v>
          </cell>
          <cell r="E240">
            <v>-5037987.68</v>
          </cell>
        </row>
        <row r="241">
          <cell r="A241">
            <v>600</v>
          </cell>
          <cell r="E241">
            <v>-9176633.1300000008</v>
          </cell>
        </row>
        <row r="242">
          <cell r="A242">
            <v>600</v>
          </cell>
          <cell r="E242">
            <v>-2905637.01</v>
          </cell>
        </row>
        <row r="243">
          <cell r="A243">
            <v>600</v>
          </cell>
          <cell r="E243">
            <v>-56108.62</v>
          </cell>
        </row>
        <row r="244">
          <cell r="A244">
            <v>600</v>
          </cell>
          <cell r="E244">
            <v>-49186.01</v>
          </cell>
        </row>
        <row r="245">
          <cell r="A245">
            <v>600</v>
          </cell>
          <cell r="E245">
            <v>-54512962.710000001</v>
          </cell>
        </row>
        <row r="246">
          <cell r="A246">
            <v>600</v>
          </cell>
          <cell r="E246">
            <v>-225435.21</v>
          </cell>
        </row>
        <row r="247">
          <cell r="A247">
            <v>600</v>
          </cell>
          <cell r="E247">
            <v>-1900526.86</v>
          </cell>
        </row>
        <row r="248">
          <cell r="A248">
            <v>600</v>
          </cell>
          <cell r="E248">
            <v>-125000</v>
          </cell>
        </row>
        <row r="249">
          <cell r="A249">
            <v>600</v>
          </cell>
          <cell r="E249">
            <v>-27709</v>
          </cell>
        </row>
        <row r="250">
          <cell r="A250">
            <v>600</v>
          </cell>
          <cell r="E250">
            <v>-3179324.4</v>
          </cell>
        </row>
        <row r="251">
          <cell r="A251">
            <v>601</v>
          </cell>
          <cell r="E251">
            <v>-210237.26</v>
          </cell>
        </row>
        <row r="252">
          <cell r="A252">
            <v>601</v>
          </cell>
          <cell r="E252">
            <v>-8702.75</v>
          </cell>
        </row>
        <row r="253">
          <cell r="A253">
            <v>610</v>
          </cell>
          <cell r="E253">
            <v>336515.08</v>
          </cell>
        </row>
        <row r="254">
          <cell r="A254">
            <v>610</v>
          </cell>
          <cell r="E254">
            <v>22349.41</v>
          </cell>
        </row>
        <row r="255">
          <cell r="A255">
            <v>610</v>
          </cell>
          <cell r="E255">
            <v>39914.19</v>
          </cell>
        </row>
        <row r="256">
          <cell r="A256">
            <v>610</v>
          </cell>
          <cell r="E256">
            <v>958734</v>
          </cell>
        </row>
        <row r="257">
          <cell r="A257">
            <v>610</v>
          </cell>
          <cell r="E257">
            <v>13014793.439999999</v>
          </cell>
        </row>
        <row r="258">
          <cell r="A258">
            <v>610</v>
          </cell>
          <cell r="E258">
            <v>19890.14</v>
          </cell>
        </row>
        <row r="259">
          <cell r="A259">
            <v>610</v>
          </cell>
          <cell r="E259">
            <v>10000</v>
          </cell>
        </row>
        <row r="260">
          <cell r="A260">
            <v>610</v>
          </cell>
          <cell r="E260">
            <v>4325</v>
          </cell>
        </row>
        <row r="261">
          <cell r="A261">
            <v>612</v>
          </cell>
          <cell r="E261">
            <v>248835.28</v>
          </cell>
        </row>
        <row r="262">
          <cell r="A262">
            <v>612</v>
          </cell>
          <cell r="E262">
            <v>1127011.8899999999</v>
          </cell>
        </row>
        <row r="263">
          <cell r="A263">
            <v>612</v>
          </cell>
          <cell r="E263">
            <v>4172045.56</v>
          </cell>
        </row>
        <row r="264">
          <cell r="A264">
            <v>620</v>
          </cell>
          <cell r="E264">
            <v>56457655.560000002</v>
          </cell>
        </row>
        <row r="265">
          <cell r="A265">
            <v>621</v>
          </cell>
          <cell r="E265">
            <v>9979.56</v>
          </cell>
        </row>
        <row r="266">
          <cell r="A266">
            <v>642</v>
          </cell>
          <cell r="E266">
            <v>-30061.98</v>
          </cell>
        </row>
        <row r="267">
          <cell r="A267">
            <v>642</v>
          </cell>
          <cell r="E267">
            <v>-21256</v>
          </cell>
        </row>
        <row r="268">
          <cell r="A268">
            <v>646</v>
          </cell>
          <cell r="E268">
            <v>-6633253.1299999999</v>
          </cell>
        </row>
        <row r="269">
          <cell r="A269">
            <v>646</v>
          </cell>
          <cell r="E269">
            <v>-48647.41</v>
          </cell>
        </row>
        <row r="270">
          <cell r="A270">
            <v>649</v>
          </cell>
          <cell r="E270">
            <v>84.88</v>
          </cell>
        </row>
        <row r="271">
          <cell r="A271">
            <v>654</v>
          </cell>
          <cell r="E271">
            <v>160362.41</v>
          </cell>
        </row>
        <row r="272">
          <cell r="A272">
            <v>656</v>
          </cell>
          <cell r="E272">
            <v>55287.73</v>
          </cell>
        </row>
        <row r="273">
          <cell r="A273">
            <v>656</v>
          </cell>
          <cell r="E273">
            <v>16287.8</v>
          </cell>
        </row>
        <row r="274">
          <cell r="A274">
            <v>679</v>
          </cell>
          <cell r="E274">
            <v>-128403.96</v>
          </cell>
        </row>
        <row r="275">
          <cell r="A275">
            <v>679</v>
          </cell>
          <cell r="E275">
            <v>-1316</v>
          </cell>
        </row>
        <row r="276">
          <cell r="A276">
            <v>679</v>
          </cell>
          <cell r="E276">
            <v>-3.9</v>
          </cell>
        </row>
        <row r="277">
          <cell r="A277">
            <v>679</v>
          </cell>
          <cell r="E277">
            <v>-37328.199999999997</v>
          </cell>
        </row>
        <row r="278">
          <cell r="A278">
            <v>679</v>
          </cell>
          <cell r="E278">
            <v>-37794.44</v>
          </cell>
        </row>
        <row r="279">
          <cell r="A279">
            <v>689</v>
          </cell>
          <cell r="E279">
            <v>124865</v>
          </cell>
        </row>
        <row r="280">
          <cell r="A280">
            <v>689</v>
          </cell>
          <cell r="E280">
            <v>10</v>
          </cell>
        </row>
        <row r="281">
          <cell r="A281">
            <v>620</v>
          </cell>
          <cell r="E281">
            <v>47545084.100000001</v>
          </cell>
        </row>
        <row r="282">
          <cell r="A282">
            <v>620</v>
          </cell>
          <cell r="E282">
            <v>-61046.720000000001</v>
          </cell>
        </row>
        <row r="283">
          <cell r="A283">
            <v>620</v>
          </cell>
          <cell r="E283">
            <v>4829065.4800000004</v>
          </cell>
        </row>
        <row r="284">
          <cell r="A284">
            <v>620</v>
          </cell>
          <cell r="E284">
            <v>0.02</v>
          </cell>
        </row>
        <row r="285">
          <cell r="A285">
            <v>620</v>
          </cell>
          <cell r="E285">
            <v>4226948.71</v>
          </cell>
        </row>
        <row r="286">
          <cell r="A286">
            <v>620</v>
          </cell>
          <cell r="E286">
            <v>-90696.9</v>
          </cell>
        </row>
        <row r="287">
          <cell r="A287">
            <v>620</v>
          </cell>
          <cell r="E287">
            <v>-56457449.710000001</v>
          </cell>
        </row>
        <row r="288">
          <cell r="A288">
            <v>620</v>
          </cell>
          <cell r="E288">
            <v>33156334.390000001</v>
          </cell>
        </row>
        <row r="289">
          <cell r="A289">
            <v>620</v>
          </cell>
          <cell r="E289">
            <v>8022.02</v>
          </cell>
        </row>
        <row r="290">
          <cell r="A290">
            <v>620</v>
          </cell>
          <cell r="E290">
            <v>48513.75</v>
          </cell>
        </row>
        <row r="291">
          <cell r="A291">
            <v>620</v>
          </cell>
          <cell r="E291">
            <v>3071776.13</v>
          </cell>
        </row>
        <row r="292">
          <cell r="A292">
            <v>620</v>
          </cell>
          <cell r="E292">
            <v>423501.92</v>
          </cell>
        </row>
        <row r="293">
          <cell r="A293">
            <v>620</v>
          </cell>
          <cell r="E293">
            <v>766937.26</v>
          </cell>
        </row>
        <row r="294">
          <cell r="A294">
            <v>620</v>
          </cell>
          <cell r="E294">
            <v>62289.85</v>
          </cell>
        </row>
        <row r="295">
          <cell r="A295">
            <v>620</v>
          </cell>
          <cell r="E295">
            <v>53082.11</v>
          </cell>
        </row>
        <row r="296">
          <cell r="A296">
            <v>620</v>
          </cell>
          <cell r="E296">
            <v>2199099.67</v>
          </cell>
        </row>
        <row r="297">
          <cell r="A297">
            <v>620</v>
          </cell>
          <cell r="E297">
            <v>7230.92</v>
          </cell>
        </row>
        <row r="298">
          <cell r="A298">
            <v>620</v>
          </cell>
          <cell r="E298">
            <v>220604.23</v>
          </cell>
        </row>
        <row r="299">
          <cell r="A299">
            <v>620</v>
          </cell>
          <cell r="E299">
            <v>32133.11</v>
          </cell>
        </row>
        <row r="300">
          <cell r="A300">
            <v>620</v>
          </cell>
          <cell r="E300">
            <v>40530.36</v>
          </cell>
        </row>
        <row r="301">
          <cell r="A301">
            <v>620</v>
          </cell>
          <cell r="E301">
            <v>6684.19</v>
          </cell>
        </row>
        <row r="302">
          <cell r="A302">
            <v>620</v>
          </cell>
          <cell r="E302">
            <v>921745</v>
          </cell>
        </row>
        <row r="303">
          <cell r="A303">
            <v>620</v>
          </cell>
          <cell r="E303">
            <v>1528949.94</v>
          </cell>
        </row>
        <row r="304">
          <cell r="A304">
            <v>620</v>
          </cell>
          <cell r="E304">
            <v>182127.72</v>
          </cell>
        </row>
        <row r="305">
          <cell r="A305">
            <v>620</v>
          </cell>
          <cell r="E305">
            <v>145087.92000000001</v>
          </cell>
        </row>
        <row r="306">
          <cell r="A306">
            <v>620</v>
          </cell>
          <cell r="E306">
            <v>1099.1099999999999</v>
          </cell>
        </row>
        <row r="307">
          <cell r="A307">
            <v>620</v>
          </cell>
          <cell r="E307">
            <v>943.13</v>
          </cell>
        </row>
        <row r="308">
          <cell r="A308">
            <v>620</v>
          </cell>
          <cell r="E308">
            <v>37749.22</v>
          </cell>
        </row>
        <row r="309">
          <cell r="A309">
            <v>620</v>
          </cell>
          <cell r="E309">
            <v>3528.07</v>
          </cell>
        </row>
        <row r="310">
          <cell r="A310">
            <v>620</v>
          </cell>
          <cell r="E310">
            <v>6562500.6799999997</v>
          </cell>
        </row>
        <row r="311">
          <cell r="A311">
            <v>620</v>
          </cell>
          <cell r="E311">
            <v>572459.42000000004</v>
          </cell>
        </row>
        <row r="312">
          <cell r="A312">
            <v>620</v>
          </cell>
          <cell r="E312">
            <v>589350.28</v>
          </cell>
        </row>
        <row r="313">
          <cell r="A313">
            <v>620</v>
          </cell>
          <cell r="E313">
            <v>6972.2</v>
          </cell>
        </row>
        <row r="314">
          <cell r="A314">
            <v>620</v>
          </cell>
          <cell r="E314">
            <v>31862.39</v>
          </cell>
        </row>
        <row r="315">
          <cell r="A315">
            <v>620</v>
          </cell>
          <cell r="E315">
            <v>226764.52</v>
          </cell>
        </row>
        <row r="316">
          <cell r="A316">
            <v>620</v>
          </cell>
          <cell r="E316">
            <v>93</v>
          </cell>
        </row>
        <row r="317">
          <cell r="A317">
            <v>620</v>
          </cell>
          <cell r="E317">
            <v>253900.25</v>
          </cell>
        </row>
        <row r="318">
          <cell r="A318">
            <v>620</v>
          </cell>
          <cell r="E318">
            <v>200523.26</v>
          </cell>
        </row>
        <row r="319">
          <cell r="A319">
            <v>620</v>
          </cell>
          <cell r="E319">
            <v>14773.8</v>
          </cell>
        </row>
        <row r="320">
          <cell r="A320">
            <v>620</v>
          </cell>
          <cell r="E320">
            <v>2679612.9900000002</v>
          </cell>
        </row>
        <row r="321">
          <cell r="A321">
            <v>620</v>
          </cell>
          <cell r="E321">
            <v>167009.25</v>
          </cell>
        </row>
        <row r="322">
          <cell r="A322">
            <v>620</v>
          </cell>
          <cell r="E322">
            <v>1412644.12</v>
          </cell>
        </row>
        <row r="323">
          <cell r="A323">
            <v>620</v>
          </cell>
          <cell r="E323">
            <v>138595.92000000001</v>
          </cell>
        </row>
        <row r="324">
          <cell r="A324">
            <v>620</v>
          </cell>
          <cell r="E324">
            <v>226007.5</v>
          </cell>
        </row>
        <row r="325">
          <cell r="A325">
            <v>620</v>
          </cell>
          <cell r="E325">
            <v>2412000</v>
          </cell>
        </row>
        <row r="326">
          <cell r="A326">
            <v>620</v>
          </cell>
          <cell r="E326">
            <v>187967.5</v>
          </cell>
        </row>
        <row r="327">
          <cell r="A327">
            <v>620</v>
          </cell>
          <cell r="E327">
            <v>33237.870000000003</v>
          </cell>
        </row>
        <row r="328">
          <cell r="A328">
            <v>620</v>
          </cell>
          <cell r="E328">
            <v>395.1</v>
          </cell>
        </row>
        <row r="329">
          <cell r="A329">
            <v>620</v>
          </cell>
          <cell r="E329">
            <v>33639.040000000001</v>
          </cell>
        </row>
        <row r="330">
          <cell r="A330">
            <v>620</v>
          </cell>
          <cell r="E330">
            <v>474421.11</v>
          </cell>
        </row>
        <row r="331">
          <cell r="A331">
            <v>620</v>
          </cell>
          <cell r="E331">
            <v>195647.6</v>
          </cell>
        </row>
        <row r="332">
          <cell r="A332">
            <v>620</v>
          </cell>
          <cell r="E332">
            <v>11169.36</v>
          </cell>
        </row>
        <row r="333">
          <cell r="A333">
            <v>620</v>
          </cell>
          <cell r="E333">
            <v>17055.689999999999</v>
          </cell>
        </row>
        <row r="334">
          <cell r="A334">
            <v>620</v>
          </cell>
          <cell r="E334">
            <v>39000</v>
          </cell>
        </row>
        <row r="335">
          <cell r="A335">
            <v>620</v>
          </cell>
          <cell r="E335">
            <v>1470473.67</v>
          </cell>
        </row>
        <row r="336">
          <cell r="A336">
            <v>620</v>
          </cell>
          <cell r="E336">
            <v>514819.92</v>
          </cell>
        </row>
        <row r="337">
          <cell r="A337">
            <v>620</v>
          </cell>
          <cell r="E337">
            <v>200161.52</v>
          </cell>
        </row>
        <row r="338">
          <cell r="A338">
            <v>620</v>
          </cell>
          <cell r="E338">
            <v>107890.96</v>
          </cell>
        </row>
        <row r="339">
          <cell r="A339">
            <v>620</v>
          </cell>
          <cell r="E339">
            <v>140319.62</v>
          </cell>
        </row>
        <row r="340">
          <cell r="A340">
            <v>620</v>
          </cell>
          <cell r="E340">
            <v>161858.15</v>
          </cell>
        </row>
        <row r="341">
          <cell r="A341">
            <v>620</v>
          </cell>
          <cell r="E341">
            <v>176441.4</v>
          </cell>
        </row>
        <row r="342">
          <cell r="A342">
            <v>620</v>
          </cell>
          <cell r="E342">
            <v>116258.38</v>
          </cell>
        </row>
        <row r="343">
          <cell r="A343">
            <v>620</v>
          </cell>
          <cell r="E343">
            <v>164614.41</v>
          </cell>
        </row>
        <row r="344">
          <cell r="A344">
            <v>620</v>
          </cell>
          <cell r="E344">
            <v>24662.26</v>
          </cell>
        </row>
        <row r="345">
          <cell r="A345">
            <v>620</v>
          </cell>
          <cell r="E345">
            <v>6866.5</v>
          </cell>
        </row>
        <row r="346">
          <cell r="A346">
            <v>620</v>
          </cell>
          <cell r="E346">
            <v>35.590000000000003</v>
          </cell>
        </row>
        <row r="347">
          <cell r="A347">
            <v>620</v>
          </cell>
          <cell r="E347">
            <v>75333.64</v>
          </cell>
        </row>
        <row r="348">
          <cell r="A348">
            <v>620</v>
          </cell>
          <cell r="E348">
            <v>31476.49</v>
          </cell>
        </row>
        <row r="349">
          <cell r="A349">
            <v>620</v>
          </cell>
          <cell r="E349">
            <v>8371.76</v>
          </cell>
        </row>
        <row r="350">
          <cell r="A350">
            <v>620</v>
          </cell>
          <cell r="E350">
            <v>2703.78</v>
          </cell>
        </row>
        <row r="351">
          <cell r="A351">
            <v>620</v>
          </cell>
          <cell r="E351">
            <v>167857.52</v>
          </cell>
        </row>
        <row r="352">
          <cell r="A352">
            <v>620</v>
          </cell>
          <cell r="E352">
            <v>79326.350000000006</v>
          </cell>
        </row>
        <row r="353">
          <cell r="A353">
            <v>620</v>
          </cell>
          <cell r="E353">
            <v>4193.26</v>
          </cell>
        </row>
        <row r="354">
          <cell r="A354">
            <v>620</v>
          </cell>
          <cell r="E354">
            <v>140053.85999999999</v>
          </cell>
        </row>
        <row r="355">
          <cell r="A355">
            <v>620</v>
          </cell>
          <cell r="E355">
            <v>20313.05</v>
          </cell>
        </row>
        <row r="356">
          <cell r="A356">
            <v>620</v>
          </cell>
          <cell r="E356">
            <v>217415.73</v>
          </cell>
        </row>
        <row r="357">
          <cell r="A357">
            <v>620</v>
          </cell>
          <cell r="E357">
            <v>172.12</v>
          </cell>
        </row>
        <row r="358">
          <cell r="A358">
            <v>620</v>
          </cell>
          <cell r="E358">
            <v>89318.19</v>
          </cell>
        </row>
        <row r="359">
          <cell r="A359">
            <v>620</v>
          </cell>
          <cell r="E359">
            <v>32064.26</v>
          </cell>
        </row>
        <row r="360">
          <cell r="A360">
            <v>620</v>
          </cell>
          <cell r="E360">
            <v>20123.97</v>
          </cell>
        </row>
        <row r="361">
          <cell r="A361">
            <v>620</v>
          </cell>
          <cell r="E361">
            <v>44447.09</v>
          </cell>
        </row>
        <row r="362">
          <cell r="A362">
            <v>620</v>
          </cell>
          <cell r="E362">
            <v>11850.81</v>
          </cell>
        </row>
        <row r="363">
          <cell r="A363">
            <v>620</v>
          </cell>
          <cell r="E363">
            <v>70545.960000000006</v>
          </cell>
        </row>
        <row r="364">
          <cell r="A364">
            <v>620</v>
          </cell>
          <cell r="E364">
            <v>109791.56</v>
          </cell>
        </row>
        <row r="365">
          <cell r="A365">
            <v>620</v>
          </cell>
          <cell r="E365">
            <v>424.91</v>
          </cell>
        </row>
        <row r="366">
          <cell r="A366">
            <v>620</v>
          </cell>
          <cell r="E366">
            <v>5860.44</v>
          </cell>
        </row>
        <row r="367">
          <cell r="A367">
            <v>620</v>
          </cell>
          <cell r="E367">
            <v>910405.02</v>
          </cell>
        </row>
        <row r="368">
          <cell r="A368">
            <v>620</v>
          </cell>
          <cell r="E368">
            <v>63653.04</v>
          </cell>
        </row>
        <row r="369">
          <cell r="A369">
            <v>620</v>
          </cell>
          <cell r="E369">
            <v>589179.24</v>
          </cell>
        </row>
        <row r="370">
          <cell r="A370">
            <v>620</v>
          </cell>
          <cell r="E370">
            <v>54986.53</v>
          </cell>
        </row>
        <row r="371">
          <cell r="A371">
            <v>620</v>
          </cell>
          <cell r="E371">
            <v>7297.04</v>
          </cell>
        </row>
        <row r="372">
          <cell r="A372">
            <v>620</v>
          </cell>
          <cell r="E372">
            <v>154055.51999999999</v>
          </cell>
        </row>
        <row r="373">
          <cell r="A373">
            <v>620</v>
          </cell>
          <cell r="E373">
            <v>5911.94</v>
          </cell>
        </row>
        <row r="374">
          <cell r="A374">
            <v>620</v>
          </cell>
          <cell r="E374">
            <v>20966809.059999999</v>
          </cell>
        </row>
        <row r="375">
          <cell r="A375">
            <v>620</v>
          </cell>
          <cell r="E375">
            <v>56295.8</v>
          </cell>
        </row>
        <row r="376">
          <cell r="A376">
            <v>620</v>
          </cell>
          <cell r="E376">
            <v>592298.49</v>
          </cell>
        </row>
        <row r="377">
          <cell r="A377">
            <v>620</v>
          </cell>
          <cell r="E377">
            <v>65443.6</v>
          </cell>
        </row>
        <row r="378">
          <cell r="A378">
            <v>620</v>
          </cell>
          <cell r="E378">
            <v>122745.5</v>
          </cell>
        </row>
        <row r="379">
          <cell r="A379">
            <v>620</v>
          </cell>
          <cell r="E379">
            <v>1140000</v>
          </cell>
        </row>
        <row r="380">
          <cell r="A380">
            <v>620</v>
          </cell>
          <cell r="E380">
            <v>116754.85</v>
          </cell>
        </row>
        <row r="381">
          <cell r="A381">
            <v>620</v>
          </cell>
          <cell r="E381">
            <v>576111.44999999995</v>
          </cell>
        </row>
        <row r="382">
          <cell r="A382">
            <v>620</v>
          </cell>
          <cell r="E382">
            <v>138587.71</v>
          </cell>
        </row>
        <row r="383">
          <cell r="A383">
            <v>620</v>
          </cell>
          <cell r="E383">
            <v>447492.76</v>
          </cell>
        </row>
        <row r="384">
          <cell r="A384">
            <v>620</v>
          </cell>
          <cell r="E384">
            <v>57406.57</v>
          </cell>
        </row>
        <row r="385">
          <cell r="A385">
            <v>620</v>
          </cell>
          <cell r="E385">
            <v>98480.960000000006</v>
          </cell>
        </row>
        <row r="386">
          <cell r="A386">
            <v>620</v>
          </cell>
          <cell r="E386">
            <v>396783.77</v>
          </cell>
        </row>
        <row r="387">
          <cell r="A387">
            <v>620</v>
          </cell>
          <cell r="E387">
            <v>274729.32</v>
          </cell>
        </row>
        <row r="388">
          <cell r="A388">
            <v>620</v>
          </cell>
          <cell r="E388">
            <v>58962.43</v>
          </cell>
        </row>
        <row r="389">
          <cell r="A389">
            <v>620</v>
          </cell>
          <cell r="E389">
            <v>27353.66</v>
          </cell>
        </row>
        <row r="390">
          <cell r="A390">
            <v>620</v>
          </cell>
          <cell r="E390">
            <v>157576.12</v>
          </cell>
        </row>
        <row r="391">
          <cell r="A391">
            <v>620</v>
          </cell>
          <cell r="E391">
            <v>128181.04</v>
          </cell>
        </row>
        <row r="392">
          <cell r="A392">
            <v>620</v>
          </cell>
          <cell r="E392">
            <v>717532.27</v>
          </cell>
        </row>
        <row r="393">
          <cell r="A393">
            <v>620</v>
          </cell>
          <cell r="E393">
            <v>63451.66</v>
          </cell>
        </row>
        <row r="394">
          <cell r="A394">
            <v>631</v>
          </cell>
          <cell r="E394">
            <v>7172481.46</v>
          </cell>
        </row>
        <row r="395">
          <cell r="A395">
            <v>631</v>
          </cell>
          <cell r="E395">
            <v>5150.8</v>
          </cell>
        </row>
        <row r="396">
          <cell r="A396">
            <v>631</v>
          </cell>
          <cell r="E396">
            <v>619836.28</v>
          </cell>
        </row>
        <row r="397">
          <cell r="A397">
            <v>631</v>
          </cell>
          <cell r="E397">
            <v>85329.52</v>
          </cell>
        </row>
        <row r="398">
          <cell r="A398">
            <v>631</v>
          </cell>
          <cell r="E398">
            <v>97831.08</v>
          </cell>
        </row>
        <row r="399">
          <cell r="A399">
            <v>631</v>
          </cell>
          <cell r="E399">
            <v>13042.64</v>
          </cell>
        </row>
        <row r="400">
          <cell r="A400">
            <v>631</v>
          </cell>
          <cell r="E400">
            <v>16355.5</v>
          </cell>
        </row>
        <row r="401">
          <cell r="A401">
            <v>631</v>
          </cell>
          <cell r="E401">
            <v>19533.580000000002</v>
          </cell>
        </row>
        <row r="402">
          <cell r="A402">
            <v>631</v>
          </cell>
          <cell r="E402">
            <v>80189.87</v>
          </cell>
        </row>
        <row r="403">
          <cell r="A403">
            <v>631</v>
          </cell>
          <cell r="E403">
            <v>2117.14</v>
          </cell>
        </row>
        <row r="404">
          <cell r="A404">
            <v>631</v>
          </cell>
          <cell r="E404">
            <v>3072</v>
          </cell>
        </row>
        <row r="405">
          <cell r="A405">
            <v>631</v>
          </cell>
          <cell r="E405">
            <v>625323.81000000006</v>
          </cell>
        </row>
        <row r="406">
          <cell r="A406">
            <v>631</v>
          </cell>
          <cell r="E406">
            <v>397932.77</v>
          </cell>
        </row>
        <row r="407">
          <cell r="A407">
            <v>631</v>
          </cell>
          <cell r="E407">
            <v>4949.9399999999996</v>
          </cell>
        </row>
        <row r="408">
          <cell r="A408">
            <v>631</v>
          </cell>
          <cell r="E408">
            <v>23177.69</v>
          </cell>
        </row>
        <row r="409">
          <cell r="A409">
            <v>631</v>
          </cell>
          <cell r="E409">
            <v>70271.91</v>
          </cell>
        </row>
        <row r="410">
          <cell r="A410">
            <v>631</v>
          </cell>
          <cell r="E410">
            <v>1274</v>
          </cell>
        </row>
        <row r="411">
          <cell r="A411">
            <v>631</v>
          </cell>
          <cell r="E411">
            <v>941.25</v>
          </cell>
        </row>
        <row r="412">
          <cell r="A412">
            <v>631</v>
          </cell>
          <cell r="E412">
            <v>19704.47</v>
          </cell>
        </row>
        <row r="413">
          <cell r="A413">
            <v>631</v>
          </cell>
          <cell r="E413">
            <v>240000</v>
          </cell>
        </row>
        <row r="414">
          <cell r="A414">
            <v>631</v>
          </cell>
          <cell r="E414">
            <v>106291.14</v>
          </cell>
        </row>
        <row r="415">
          <cell r="A415">
            <v>631</v>
          </cell>
          <cell r="E415">
            <v>105550</v>
          </cell>
        </row>
        <row r="416">
          <cell r="A416">
            <v>631</v>
          </cell>
          <cell r="E416">
            <v>24000</v>
          </cell>
        </row>
        <row r="417">
          <cell r="A417">
            <v>631</v>
          </cell>
          <cell r="E417">
            <v>6874.28</v>
          </cell>
        </row>
        <row r="418">
          <cell r="A418">
            <v>631</v>
          </cell>
          <cell r="E418">
            <v>16435.849999999999</v>
          </cell>
        </row>
        <row r="419">
          <cell r="A419">
            <v>631</v>
          </cell>
          <cell r="E419">
            <v>59728.91</v>
          </cell>
        </row>
        <row r="420">
          <cell r="A420">
            <v>631</v>
          </cell>
          <cell r="E420">
            <v>30777.79</v>
          </cell>
        </row>
        <row r="421">
          <cell r="A421">
            <v>631</v>
          </cell>
          <cell r="E421">
            <v>21621.84</v>
          </cell>
        </row>
        <row r="422">
          <cell r="A422">
            <v>631</v>
          </cell>
          <cell r="E422">
            <v>31469.25</v>
          </cell>
        </row>
        <row r="423">
          <cell r="A423">
            <v>631</v>
          </cell>
          <cell r="E423">
            <v>29207.71</v>
          </cell>
        </row>
        <row r="424">
          <cell r="A424">
            <v>631</v>
          </cell>
          <cell r="E424">
            <v>1385.05</v>
          </cell>
        </row>
        <row r="425">
          <cell r="A425">
            <v>631</v>
          </cell>
          <cell r="E425">
            <v>3563.04</v>
          </cell>
        </row>
        <row r="426">
          <cell r="A426">
            <v>631</v>
          </cell>
          <cell r="E426">
            <v>72.88</v>
          </cell>
        </row>
        <row r="427">
          <cell r="A427">
            <v>631</v>
          </cell>
          <cell r="E427">
            <v>255.17</v>
          </cell>
        </row>
        <row r="428">
          <cell r="A428">
            <v>631</v>
          </cell>
          <cell r="E428">
            <v>4757.1400000000003</v>
          </cell>
        </row>
        <row r="429">
          <cell r="A429">
            <v>631</v>
          </cell>
          <cell r="E429">
            <v>2845.5</v>
          </cell>
        </row>
        <row r="430">
          <cell r="A430">
            <v>631</v>
          </cell>
          <cell r="E430">
            <v>4366.3500000000004</v>
          </cell>
        </row>
        <row r="431">
          <cell r="A431">
            <v>631</v>
          </cell>
          <cell r="E431">
            <v>5085403.37</v>
          </cell>
        </row>
        <row r="432">
          <cell r="A432">
            <v>631</v>
          </cell>
          <cell r="E432">
            <v>1904374.86</v>
          </cell>
        </row>
        <row r="433">
          <cell r="A433">
            <v>631</v>
          </cell>
          <cell r="E433">
            <v>1267676.07</v>
          </cell>
        </row>
        <row r="434">
          <cell r="A434">
            <v>631</v>
          </cell>
          <cell r="E434">
            <v>6000</v>
          </cell>
        </row>
        <row r="435">
          <cell r="A435">
            <v>631</v>
          </cell>
          <cell r="E435">
            <v>18639</v>
          </cell>
        </row>
        <row r="436">
          <cell r="A436">
            <v>631</v>
          </cell>
          <cell r="E436">
            <v>3080245</v>
          </cell>
        </row>
        <row r="437">
          <cell r="A437">
            <v>631</v>
          </cell>
          <cell r="E437">
            <v>2430819.58</v>
          </cell>
        </row>
        <row r="438">
          <cell r="A438">
            <v>631</v>
          </cell>
          <cell r="E438">
            <v>461951.52</v>
          </cell>
        </row>
        <row r="439">
          <cell r="A439">
            <v>631</v>
          </cell>
          <cell r="E439">
            <v>7000</v>
          </cell>
        </row>
        <row r="440">
          <cell r="A440">
            <v>631</v>
          </cell>
          <cell r="E440">
            <v>40000</v>
          </cell>
        </row>
        <row r="441">
          <cell r="A441">
            <v>631</v>
          </cell>
          <cell r="E441">
            <v>1979486.81</v>
          </cell>
        </row>
        <row r="442">
          <cell r="A442">
            <v>631</v>
          </cell>
          <cell r="E442">
            <v>1500</v>
          </cell>
        </row>
        <row r="443">
          <cell r="A443">
            <v>631</v>
          </cell>
          <cell r="E443">
            <v>6218.1</v>
          </cell>
        </row>
        <row r="444">
          <cell r="A444">
            <v>631</v>
          </cell>
          <cell r="E444">
            <v>266304.65000000002</v>
          </cell>
        </row>
        <row r="445">
          <cell r="A445">
            <v>631</v>
          </cell>
          <cell r="E445">
            <v>146607.49</v>
          </cell>
        </row>
        <row r="446">
          <cell r="A446">
            <v>631</v>
          </cell>
          <cell r="E446">
            <v>12785.9</v>
          </cell>
        </row>
        <row r="447">
          <cell r="A447">
            <v>631</v>
          </cell>
          <cell r="E447">
            <v>67678.149999999994</v>
          </cell>
        </row>
        <row r="448">
          <cell r="A448">
            <v>631</v>
          </cell>
          <cell r="E448">
            <v>5145336.01</v>
          </cell>
        </row>
        <row r="449">
          <cell r="A449">
            <v>631</v>
          </cell>
          <cell r="E449">
            <v>718309.41</v>
          </cell>
        </row>
        <row r="450">
          <cell r="A450">
            <v>631</v>
          </cell>
          <cell r="E450">
            <v>281385.21999999997</v>
          </cell>
        </row>
        <row r="451">
          <cell r="A451">
            <v>631</v>
          </cell>
          <cell r="E451">
            <v>2525895.41</v>
          </cell>
        </row>
        <row r="452">
          <cell r="A452">
            <v>631</v>
          </cell>
          <cell r="E452">
            <v>98227.19</v>
          </cell>
        </row>
        <row r="453">
          <cell r="A453">
            <v>631</v>
          </cell>
          <cell r="E453">
            <v>45</v>
          </cell>
        </row>
        <row r="454">
          <cell r="A454">
            <v>631</v>
          </cell>
          <cell r="E454">
            <v>836577.05</v>
          </cell>
        </row>
        <row r="455">
          <cell r="A455">
            <v>631</v>
          </cell>
          <cell r="E455">
            <v>540.11</v>
          </cell>
        </row>
        <row r="456">
          <cell r="A456">
            <v>631</v>
          </cell>
          <cell r="E456">
            <v>386141.28</v>
          </cell>
        </row>
        <row r="457">
          <cell r="A457">
            <v>631</v>
          </cell>
          <cell r="E457">
            <v>5360</v>
          </cell>
        </row>
        <row r="458">
          <cell r="A458">
            <v>631</v>
          </cell>
          <cell r="E458">
            <v>97038.15</v>
          </cell>
        </row>
        <row r="459">
          <cell r="A459">
            <v>631</v>
          </cell>
          <cell r="E459">
            <v>316850.59999999998</v>
          </cell>
        </row>
        <row r="460">
          <cell r="A460">
            <v>631</v>
          </cell>
          <cell r="E460">
            <v>6203.01</v>
          </cell>
        </row>
        <row r="461">
          <cell r="A461">
            <v>631</v>
          </cell>
          <cell r="E461">
            <v>1271.19</v>
          </cell>
        </row>
        <row r="462">
          <cell r="A462">
            <v>631</v>
          </cell>
          <cell r="E462">
            <v>349</v>
          </cell>
        </row>
        <row r="463">
          <cell r="A463">
            <v>632</v>
          </cell>
          <cell r="E463">
            <v>1031714.85</v>
          </cell>
        </row>
        <row r="464">
          <cell r="A464">
            <v>632</v>
          </cell>
          <cell r="E464">
            <v>7925</v>
          </cell>
        </row>
        <row r="465">
          <cell r="A465">
            <v>632</v>
          </cell>
          <cell r="E465">
            <v>3456.94</v>
          </cell>
        </row>
        <row r="466">
          <cell r="A466">
            <v>632</v>
          </cell>
          <cell r="E466">
            <v>110760.64</v>
          </cell>
        </row>
        <row r="467">
          <cell r="A467">
            <v>632</v>
          </cell>
          <cell r="E467">
            <v>15277.61</v>
          </cell>
        </row>
        <row r="468">
          <cell r="A468">
            <v>632</v>
          </cell>
          <cell r="E468">
            <v>9847.75</v>
          </cell>
        </row>
        <row r="469">
          <cell r="A469">
            <v>632</v>
          </cell>
          <cell r="E469">
            <v>5411.24</v>
          </cell>
        </row>
        <row r="470">
          <cell r="A470">
            <v>632</v>
          </cell>
          <cell r="E470">
            <v>2422.7199999999998</v>
          </cell>
        </row>
        <row r="471">
          <cell r="A471">
            <v>632</v>
          </cell>
          <cell r="E471">
            <v>477.78</v>
          </cell>
        </row>
        <row r="472">
          <cell r="A472">
            <v>632</v>
          </cell>
          <cell r="E472">
            <v>602.78</v>
          </cell>
        </row>
        <row r="473">
          <cell r="A473">
            <v>632</v>
          </cell>
          <cell r="E473">
            <v>31839.99</v>
          </cell>
        </row>
        <row r="474">
          <cell r="A474">
            <v>632</v>
          </cell>
          <cell r="E474">
            <v>17722.349999999999</v>
          </cell>
        </row>
        <row r="475">
          <cell r="A475">
            <v>632</v>
          </cell>
          <cell r="E475">
            <v>67.8</v>
          </cell>
        </row>
        <row r="476">
          <cell r="A476">
            <v>632</v>
          </cell>
          <cell r="E476">
            <v>1559.5</v>
          </cell>
        </row>
        <row r="477">
          <cell r="A477">
            <v>632</v>
          </cell>
          <cell r="E477">
            <v>13485.52</v>
          </cell>
        </row>
        <row r="478">
          <cell r="A478">
            <v>632</v>
          </cell>
          <cell r="E478">
            <v>2429.3000000000002</v>
          </cell>
        </row>
        <row r="479">
          <cell r="A479">
            <v>632</v>
          </cell>
          <cell r="E479">
            <v>7434.53</v>
          </cell>
        </row>
        <row r="480">
          <cell r="A480">
            <v>632</v>
          </cell>
          <cell r="E480">
            <v>3126.65</v>
          </cell>
        </row>
        <row r="481">
          <cell r="A481">
            <v>632</v>
          </cell>
          <cell r="E481">
            <v>470</v>
          </cell>
        </row>
        <row r="482">
          <cell r="A482">
            <v>632</v>
          </cell>
          <cell r="E482">
            <v>8000</v>
          </cell>
        </row>
        <row r="483">
          <cell r="A483">
            <v>632</v>
          </cell>
          <cell r="E483">
            <v>5142.4799999999996</v>
          </cell>
        </row>
        <row r="484">
          <cell r="A484">
            <v>632</v>
          </cell>
          <cell r="E484">
            <v>70000</v>
          </cell>
        </row>
        <row r="485">
          <cell r="A485">
            <v>632</v>
          </cell>
          <cell r="E485">
            <v>730</v>
          </cell>
        </row>
        <row r="486">
          <cell r="A486">
            <v>632</v>
          </cell>
          <cell r="E486">
            <v>23250</v>
          </cell>
        </row>
        <row r="487">
          <cell r="A487">
            <v>632</v>
          </cell>
          <cell r="E487">
            <v>68113.009999999995</v>
          </cell>
        </row>
        <row r="488">
          <cell r="A488">
            <v>632</v>
          </cell>
          <cell r="E488">
            <v>657.7</v>
          </cell>
        </row>
        <row r="489">
          <cell r="A489">
            <v>632</v>
          </cell>
          <cell r="E489">
            <v>2896.43</v>
          </cell>
        </row>
        <row r="490">
          <cell r="A490">
            <v>632</v>
          </cell>
          <cell r="E490">
            <v>6162.63</v>
          </cell>
        </row>
        <row r="491">
          <cell r="A491">
            <v>632</v>
          </cell>
          <cell r="E491">
            <v>187.84</v>
          </cell>
        </row>
        <row r="492">
          <cell r="A492">
            <v>632</v>
          </cell>
          <cell r="E492">
            <v>1657.68</v>
          </cell>
        </row>
        <row r="493">
          <cell r="A493">
            <v>632</v>
          </cell>
          <cell r="E493">
            <v>1238.6500000000001</v>
          </cell>
        </row>
        <row r="494">
          <cell r="A494">
            <v>632</v>
          </cell>
          <cell r="E494">
            <v>7571.06</v>
          </cell>
        </row>
        <row r="495">
          <cell r="A495">
            <v>632</v>
          </cell>
          <cell r="E495">
            <v>385.59</v>
          </cell>
        </row>
        <row r="496">
          <cell r="A496">
            <v>632</v>
          </cell>
          <cell r="E496">
            <v>84.75</v>
          </cell>
        </row>
        <row r="497">
          <cell r="A497">
            <v>632</v>
          </cell>
          <cell r="E497">
            <v>799.71</v>
          </cell>
        </row>
        <row r="498">
          <cell r="A498">
            <v>632</v>
          </cell>
          <cell r="E498">
            <v>1518.48</v>
          </cell>
        </row>
        <row r="499">
          <cell r="A499">
            <v>632</v>
          </cell>
          <cell r="E499">
            <v>6303.83</v>
          </cell>
        </row>
        <row r="500">
          <cell r="A500">
            <v>632</v>
          </cell>
          <cell r="E500">
            <v>25</v>
          </cell>
        </row>
        <row r="501">
          <cell r="A501">
            <v>632</v>
          </cell>
          <cell r="E501">
            <v>4463.04</v>
          </cell>
        </row>
        <row r="502">
          <cell r="A502">
            <v>632</v>
          </cell>
          <cell r="E502">
            <v>18083.77</v>
          </cell>
        </row>
        <row r="503">
          <cell r="A503">
            <v>632</v>
          </cell>
          <cell r="E503">
            <v>196.5</v>
          </cell>
        </row>
        <row r="504">
          <cell r="A504">
            <v>632</v>
          </cell>
          <cell r="E504">
            <v>343.72</v>
          </cell>
        </row>
        <row r="505">
          <cell r="A505">
            <v>632</v>
          </cell>
          <cell r="E505">
            <v>633.9</v>
          </cell>
        </row>
        <row r="506">
          <cell r="A506">
            <v>632</v>
          </cell>
          <cell r="E506">
            <v>1973.71</v>
          </cell>
        </row>
        <row r="507">
          <cell r="A507">
            <v>632</v>
          </cell>
          <cell r="E507">
            <v>1513.36</v>
          </cell>
        </row>
        <row r="508">
          <cell r="A508">
            <v>632</v>
          </cell>
          <cell r="E508">
            <v>23265.06</v>
          </cell>
        </row>
        <row r="509">
          <cell r="A509">
            <v>632</v>
          </cell>
          <cell r="E509">
            <v>107175.43</v>
          </cell>
        </row>
        <row r="510">
          <cell r="A510">
            <v>632</v>
          </cell>
          <cell r="E510">
            <v>1570</v>
          </cell>
        </row>
        <row r="511">
          <cell r="A511">
            <v>632</v>
          </cell>
          <cell r="E511">
            <v>28439.16</v>
          </cell>
        </row>
        <row r="512">
          <cell r="A512">
            <v>632</v>
          </cell>
          <cell r="E512">
            <v>31038.22</v>
          </cell>
        </row>
        <row r="513">
          <cell r="A513">
            <v>632</v>
          </cell>
          <cell r="E513">
            <v>360.2</v>
          </cell>
        </row>
        <row r="514">
          <cell r="A514">
            <v>632</v>
          </cell>
          <cell r="E514">
            <v>840</v>
          </cell>
        </row>
        <row r="515">
          <cell r="A515">
            <v>632</v>
          </cell>
          <cell r="E515">
            <v>40000</v>
          </cell>
        </row>
        <row r="516">
          <cell r="A516">
            <v>632</v>
          </cell>
          <cell r="E516">
            <v>35998.36</v>
          </cell>
        </row>
        <row r="517">
          <cell r="A517">
            <v>632</v>
          </cell>
          <cell r="E517">
            <v>130148.2</v>
          </cell>
        </row>
        <row r="518">
          <cell r="A518">
            <v>632</v>
          </cell>
          <cell r="E518">
            <v>9896.48</v>
          </cell>
        </row>
        <row r="519">
          <cell r="A519">
            <v>632</v>
          </cell>
          <cell r="E519">
            <v>1281.5</v>
          </cell>
        </row>
        <row r="520">
          <cell r="A520">
            <v>632</v>
          </cell>
          <cell r="E520">
            <v>161.69999999999999</v>
          </cell>
        </row>
        <row r="521">
          <cell r="A521">
            <v>632</v>
          </cell>
          <cell r="E521">
            <v>66.319999999999993</v>
          </cell>
        </row>
        <row r="522">
          <cell r="A522">
            <v>632</v>
          </cell>
          <cell r="E522">
            <v>145.51</v>
          </cell>
        </row>
        <row r="523">
          <cell r="A523">
            <v>632</v>
          </cell>
          <cell r="E523">
            <v>4192800.3</v>
          </cell>
        </row>
        <row r="524">
          <cell r="A524">
            <v>632</v>
          </cell>
          <cell r="E524">
            <v>62296.3</v>
          </cell>
        </row>
        <row r="525">
          <cell r="A525">
            <v>632</v>
          </cell>
          <cell r="E525">
            <v>69752.14</v>
          </cell>
        </row>
        <row r="526">
          <cell r="A526">
            <v>632</v>
          </cell>
          <cell r="E526">
            <v>3550181.16</v>
          </cell>
        </row>
        <row r="527">
          <cell r="A527">
            <v>632</v>
          </cell>
          <cell r="E527">
            <v>794958.58</v>
          </cell>
        </row>
        <row r="528">
          <cell r="A528">
            <v>660</v>
          </cell>
          <cell r="E528">
            <v>4650.7299999999996</v>
          </cell>
        </row>
        <row r="529">
          <cell r="A529">
            <v>660</v>
          </cell>
          <cell r="E529">
            <v>4216805.3499999996</v>
          </cell>
        </row>
        <row r="530">
          <cell r="A530">
            <v>660</v>
          </cell>
          <cell r="E530">
            <v>0</v>
          </cell>
        </row>
        <row r="531">
          <cell r="A531">
            <v>660</v>
          </cell>
          <cell r="E531">
            <v>2467934.34</v>
          </cell>
        </row>
        <row r="532">
          <cell r="A532">
            <v>660</v>
          </cell>
          <cell r="E532">
            <v>0</v>
          </cell>
        </row>
        <row r="533">
          <cell r="A533">
            <v>660</v>
          </cell>
          <cell r="E533">
            <v>2046305.96</v>
          </cell>
        </row>
        <row r="534">
          <cell r="A534">
            <v>660</v>
          </cell>
          <cell r="E534">
            <v>-484201.26</v>
          </cell>
        </row>
        <row r="535">
          <cell r="A535">
            <v>660</v>
          </cell>
          <cell r="E535">
            <v>2521813.38</v>
          </cell>
        </row>
        <row r="536">
          <cell r="A536">
            <v>660</v>
          </cell>
          <cell r="E536">
            <v>57394.29</v>
          </cell>
        </row>
        <row r="537">
          <cell r="A537">
            <v>660</v>
          </cell>
          <cell r="E537">
            <v>5833.5</v>
          </cell>
        </row>
        <row r="538">
          <cell r="A538">
            <v>660</v>
          </cell>
          <cell r="E538">
            <v>8023.2</v>
          </cell>
        </row>
        <row r="539">
          <cell r="A539">
            <v>660</v>
          </cell>
          <cell r="E539">
            <v>231.18</v>
          </cell>
        </row>
        <row r="540">
          <cell r="A540">
            <v>660</v>
          </cell>
          <cell r="E540">
            <v>2024018.82</v>
          </cell>
        </row>
        <row r="541">
          <cell r="A541">
            <v>660</v>
          </cell>
          <cell r="E541">
            <v>449188.62</v>
          </cell>
        </row>
        <row r="542">
          <cell r="A542">
            <v>660</v>
          </cell>
          <cell r="E542">
            <v>243.2</v>
          </cell>
        </row>
        <row r="543">
          <cell r="A543">
            <v>660</v>
          </cell>
          <cell r="E543">
            <v>134551.74</v>
          </cell>
        </row>
        <row r="544">
          <cell r="A544">
            <v>660</v>
          </cell>
          <cell r="E544">
            <v>162948.46</v>
          </cell>
        </row>
        <row r="545">
          <cell r="A545">
            <v>660</v>
          </cell>
          <cell r="E545">
            <v>345.87</v>
          </cell>
        </row>
        <row r="546">
          <cell r="A546">
            <v>660</v>
          </cell>
          <cell r="E546">
            <v>436.06</v>
          </cell>
        </row>
        <row r="547">
          <cell r="A547">
            <v>660</v>
          </cell>
          <cell r="E547">
            <v>28987.81</v>
          </cell>
        </row>
        <row r="548">
          <cell r="A548">
            <v>660</v>
          </cell>
          <cell r="E548">
            <v>484201.26</v>
          </cell>
        </row>
        <row r="549">
          <cell r="A549">
            <v>373</v>
          </cell>
          <cell r="E549">
            <v>0</v>
          </cell>
        </row>
        <row r="550">
          <cell r="A550">
            <v>373</v>
          </cell>
          <cell r="E550">
            <v>0</v>
          </cell>
        </row>
        <row r="551">
          <cell r="A551">
            <v>373</v>
          </cell>
          <cell r="E551">
            <v>0</v>
          </cell>
        </row>
        <row r="552">
          <cell r="A552">
            <v>0</v>
          </cell>
          <cell r="E552">
            <v>0</v>
          </cell>
        </row>
        <row r="553">
          <cell r="A553">
            <v>0</v>
          </cell>
          <cell r="E553">
            <v>0</v>
          </cell>
        </row>
        <row r="554">
          <cell r="A554">
            <v>0</v>
          </cell>
          <cell r="E554">
            <v>0</v>
          </cell>
        </row>
        <row r="555">
          <cell r="A555">
            <v>0</v>
          </cell>
          <cell r="E555">
            <v>0</v>
          </cell>
        </row>
        <row r="556">
          <cell r="A556">
            <v>0</v>
          </cell>
          <cell r="E556">
            <v>0</v>
          </cell>
        </row>
        <row r="557">
          <cell r="A557">
            <v>0</v>
          </cell>
          <cell r="E557">
            <v>0</v>
          </cell>
        </row>
        <row r="558">
          <cell r="A558">
            <v>0</v>
          </cell>
          <cell r="E558">
            <v>0</v>
          </cell>
        </row>
        <row r="559">
          <cell r="A559">
            <v>0</v>
          </cell>
          <cell r="E559">
            <v>0</v>
          </cell>
        </row>
        <row r="560">
          <cell r="A560">
            <v>0</v>
          </cell>
          <cell r="E560">
            <v>0</v>
          </cell>
        </row>
        <row r="561">
          <cell r="A561">
            <v>0</v>
          </cell>
          <cell r="E561">
            <v>0</v>
          </cell>
        </row>
        <row r="562">
          <cell r="A562">
            <v>0</v>
          </cell>
          <cell r="E562">
            <v>0</v>
          </cell>
        </row>
        <row r="563">
          <cell r="A563">
            <v>0</v>
          </cell>
          <cell r="E563">
            <v>0</v>
          </cell>
        </row>
        <row r="564">
          <cell r="A564">
            <v>0</v>
          </cell>
          <cell r="E564">
            <v>0</v>
          </cell>
        </row>
        <row r="565">
          <cell r="A565">
            <v>0</v>
          </cell>
          <cell r="E565">
            <v>0</v>
          </cell>
        </row>
        <row r="566">
          <cell r="A566">
            <v>0</v>
          </cell>
          <cell r="E566">
            <v>0</v>
          </cell>
        </row>
        <row r="567">
          <cell r="A567">
            <v>0</v>
          </cell>
          <cell r="E567">
            <v>0</v>
          </cell>
        </row>
        <row r="568">
          <cell r="A568">
            <v>0</v>
          </cell>
          <cell r="E568">
            <v>0</v>
          </cell>
        </row>
        <row r="569">
          <cell r="A569">
            <v>0</v>
          </cell>
          <cell r="E569">
            <v>0</v>
          </cell>
        </row>
        <row r="570">
          <cell r="A570">
            <v>0</v>
          </cell>
          <cell r="E570">
            <v>0</v>
          </cell>
        </row>
        <row r="571">
          <cell r="A571">
            <v>0</v>
          </cell>
          <cell r="E571">
            <v>0</v>
          </cell>
        </row>
        <row r="572">
          <cell r="A572">
            <v>0</v>
          </cell>
          <cell r="E572">
            <v>0</v>
          </cell>
        </row>
        <row r="573">
          <cell r="A573">
            <v>0</v>
          </cell>
          <cell r="E573">
            <v>0</v>
          </cell>
        </row>
        <row r="574">
          <cell r="A574">
            <v>0</v>
          </cell>
          <cell r="E574">
            <v>0</v>
          </cell>
        </row>
        <row r="575">
          <cell r="A575">
            <v>0</v>
          </cell>
          <cell r="E575">
            <v>0</v>
          </cell>
        </row>
        <row r="576">
          <cell r="A576">
            <v>0</v>
          </cell>
          <cell r="E576">
            <v>0</v>
          </cell>
        </row>
        <row r="577">
          <cell r="A577">
            <v>0</v>
          </cell>
          <cell r="E577">
            <v>0</v>
          </cell>
        </row>
        <row r="578">
          <cell r="A578">
            <v>0</v>
          </cell>
          <cell r="E578">
            <v>0</v>
          </cell>
        </row>
        <row r="579">
          <cell r="A579">
            <v>0</v>
          </cell>
          <cell r="E579">
            <v>0</v>
          </cell>
        </row>
        <row r="580">
          <cell r="A580">
            <v>0</v>
          </cell>
          <cell r="E580">
            <v>13149037.15</v>
          </cell>
        </row>
        <row r="581">
          <cell r="A581">
            <v>0</v>
          </cell>
          <cell r="E581">
            <v>19627415.699999999</v>
          </cell>
        </row>
        <row r="582">
          <cell r="A582">
            <v>0</v>
          </cell>
          <cell r="E582">
            <v>-50000</v>
          </cell>
        </row>
        <row r="583">
          <cell r="A583">
            <v>0</v>
          </cell>
          <cell r="E583">
            <v>17400791.300000001</v>
          </cell>
        </row>
        <row r="584">
          <cell r="A584">
            <v>0</v>
          </cell>
          <cell r="E584">
            <v>61308.6</v>
          </cell>
        </row>
        <row r="585">
          <cell r="A585">
            <v>0</v>
          </cell>
          <cell r="E585">
            <v>921.83</v>
          </cell>
        </row>
        <row r="586">
          <cell r="A586">
            <v>0</v>
          </cell>
          <cell r="E586">
            <v>840</v>
          </cell>
        </row>
        <row r="587">
          <cell r="A587">
            <v>0</v>
          </cell>
          <cell r="E587">
            <v>1480.55</v>
          </cell>
        </row>
        <row r="588">
          <cell r="A588">
            <v>0</v>
          </cell>
          <cell r="E588">
            <v>22371.14</v>
          </cell>
        </row>
        <row r="589">
          <cell r="A589">
            <v>0</v>
          </cell>
          <cell r="E589">
            <v>74095.399999999994</v>
          </cell>
        </row>
        <row r="590">
          <cell r="A590">
            <v>0</v>
          </cell>
          <cell r="E590">
            <v>47474.11</v>
          </cell>
        </row>
        <row r="591">
          <cell r="A591">
            <v>0</v>
          </cell>
          <cell r="E591">
            <v>795511.8</v>
          </cell>
        </row>
        <row r="592">
          <cell r="A592">
            <v>0</v>
          </cell>
          <cell r="E592">
            <v>34133.24</v>
          </cell>
        </row>
        <row r="593">
          <cell r="A593">
            <v>0</v>
          </cell>
          <cell r="E593">
            <v>6364094.4000000004</v>
          </cell>
        </row>
        <row r="594">
          <cell r="A594">
            <v>0</v>
          </cell>
          <cell r="E594">
            <v>-1300000</v>
          </cell>
        </row>
        <row r="595">
          <cell r="A595">
            <v>0</v>
          </cell>
          <cell r="E595">
            <v>-1139037.1499999999</v>
          </cell>
        </row>
        <row r="596">
          <cell r="A596">
            <v>0</v>
          </cell>
          <cell r="E596">
            <v>-10710000</v>
          </cell>
        </row>
        <row r="597">
          <cell r="A597">
            <v>0</v>
          </cell>
          <cell r="E597">
            <v>-19627415.699999999</v>
          </cell>
        </row>
        <row r="598">
          <cell r="A598">
            <v>0</v>
          </cell>
          <cell r="E598">
            <v>50000</v>
          </cell>
        </row>
        <row r="599">
          <cell r="A599">
            <v>0</v>
          </cell>
          <cell r="E599">
            <v>-14726150.369999999</v>
          </cell>
        </row>
        <row r="600">
          <cell r="A600">
            <v>0</v>
          </cell>
          <cell r="E600">
            <v>-2674640.9300000002</v>
          </cell>
        </row>
        <row r="601">
          <cell r="A601">
            <v>0</v>
          </cell>
          <cell r="E601">
            <v>-1038136.67</v>
          </cell>
        </row>
        <row r="602">
          <cell r="A602">
            <v>0</v>
          </cell>
          <cell r="E602">
            <v>-6364094.4000000004</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FNRK" refreshedDate="43851.586921412039" createdVersion="6" refreshedVersion="6" minRefreshableVersion="3" recordCount="46" xr:uid="{E185B880-5A9A-4047-B5E8-021F4E0B13B9}">
  <cacheSource type="worksheet">
    <worksheetSource ref="A1:H1048576" sheet="VERİ"/>
  </cacheSource>
  <cacheFields count="8">
    <cacheField name="AYRAÇ" numFmtId="0">
      <sharedItems containsBlank="1" count="6">
        <s v="MİZAN"/>
        <m/>
        <s v="KDV TAH"/>
        <s v="AMORTİSMAN"/>
        <s v="ŞÜPHELİ ALACAK KARŞ"/>
        <s v="SAYIM FARKLARI"/>
      </sharedItems>
    </cacheField>
    <cacheField name="BİLANÇO P" numFmtId="0">
      <sharedItems containsString="0" containsBlank="1" containsNumber="1" containsInteger="1" minValue="0" maxValue="799" count="282">
        <n v="100"/>
        <n v="780"/>
        <n v="193"/>
        <n v="108"/>
        <n v="180"/>
        <n v="610"/>
        <n v="770"/>
        <n v="255"/>
        <n v="740"/>
        <n v="126"/>
        <n v="760"/>
        <n v="110"/>
        <n v="121"/>
        <n v="360"/>
        <n v="580"/>
        <n v="102"/>
        <n v="321"/>
        <n v="391"/>
        <n v="191"/>
        <n v="250"/>
        <n v="335"/>
        <n v="621"/>
        <n v="153"/>
        <n v="320"/>
        <n v="120"/>
        <n v="257"/>
        <n v="500"/>
        <n v="601"/>
        <n v="600"/>
        <m/>
        <n v="190"/>
        <n v="128"/>
        <n v="654"/>
        <n v="129"/>
        <n v="197"/>
        <n v="0" u="1"/>
        <n v="135" u="1"/>
        <n v="298" u="1"/>
        <n v="369" u="1"/>
        <n v="440" u="1"/>
        <n v="723" u="1"/>
        <n v="794" u="1"/>
        <n v="256" u="1"/>
        <n v="710" u="1"/>
        <n v="781" u="1"/>
        <n v="235" u="1"/>
        <n v="356" u="1"/>
        <n v="697" u="1"/>
        <n v="542" u="1"/>
        <n v="272" u="1"/>
        <n v="529" u="1"/>
        <n v="671" u="1"/>
        <n v="742" u="1"/>
        <n v="172" u="1"/>
        <n v="243" u="1"/>
        <n v="301" u="1"/>
        <n v="372" u="1"/>
        <n v="658" u="1"/>
        <n v="151" u="1"/>
        <n v="222" u="1"/>
        <n v="259" u="1"/>
        <n v="401" u="1"/>
        <n v="472" u="1"/>
        <n v="645" u="1"/>
        <n v="501" u="1"/>
        <n v="632" u="1"/>
        <n v="251" u="1"/>
        <n v="548" u="1"/>
        <n v="690" u="1"/>
        <n v="761" u="1"/>
        <n v="159" u="1"/>
        <n v="138" u="1"/>
        <n v="304" u="1"/>
        <n v="522" u="1"/>
        <n v="262" u="1"/>
        <n v="333" u="1"/>
        <n v="722" u="1"/>
        <n v="793" u="1"/>
        <n v="112" u="1"/>
        <n v="291" u="1"/>
        <n v="433" u="1"/>
        <n v="196" u="1"/>
        <n v="278" u="1"/>
        <n v="349" u="1"/>
        <n v="420" u="1"/>
        <n v="541" u="1"/>
        <n v="612" u="1"/>
        <n v="175" u="1"/>
        <n v="246" u="1"/>
        <n v="449" u="1"/>
        <n v="741" u="1"/>
        <n v="336" u="1"/>
        <n v="407" u="1"/>
        <n v="657" u="1"/>
        <n v="799" u="1"/>
        <n v="133" u="1"/>
        <n v="294" u="1"/>
        <n v="436" u="1"/>
        <n v="644" u="1"/>
        <n v="254" u="1"/>
        <n v="631" u="1"/>
        <n v="233" u="1"/>
        <n v="281" u="1"/>
        <n v="352" u="1"/>
        <n v="689" u="1"/>
        <n v="381" u="1"/>
        <n v="124" u="1"/>
        <n v="268" u="1"/>
        <n v="481" u="1"/>
        <n v="521" u="1"/>
        <n v="734" u="1"/>
        <n v="170" u="1"/>
        <n v="241" u="1"/>
        <n v="297" u="1"/>
        <n v="368" u="1"/>
        <n v="721" u="1"/>
        <n v="792" u="1"/>
        <n v="220" u="1"/>
        <n v="326" u="1"/>
        <n v="397" u="1"/>
        <n v="199" u="1"/>
        <n v="355" u="1"/>
        <n v="426" u="1"/>
        <n v="178" u="1"/>
        <n v="249" u="1"/>
        <n v="540" u="1"/>
        <n v="611" u="1"/>
        <n v="157" u="1"/>
        <n v="271" u="1"/>
        <n v="136" u="1"/>
        <n v="300" u="1"/>
        <n v="371" u="1"/>
        <n v="656" u="1"/>
        <n v="798" u="1"/>
        <n v="258" u="1"/>
        <n v="329" u="1"/>
        <n v="400" u="1"/>
        <n v="643" u="1"/>
        <n v="111" u="1"/>
        <n v="236" u="1"/>
        <n v="358" u="1"/>
        <n v="429" u="1"/>
        <n v="630" u="1"/>
        <n v="772" u="1"/>
        <n v="173" u="1"/>
        <n v="244" u="1"/>
        <n v="303" u="1"/>
        <n v="520" u="1"/>
        <n v="591" u="1"/>
        <n v="733" u="1"/>
        <n v="152" u="1"/>
        <n v="261" u="1"/>
        <n v="332" u="1"/>
        <n v="649" u="1"/>
        <n v="720" u="1"/>
        <n v="791" u="1"/>
        <n v="131" u="1"/>
        <n v="361" u="1"/>
        <n v="432" u="1"/>
        <n v="503" u="1"/>
        <n v="119" u="1"/>
        <n v="181" u="1"/>
        <n v="252" u="1"/>
        <n v="623" u="1"/>
        <n v="231" u="1"/>
        <n v="277" u="1"/>
        <n v="681" u="1"/>
        <n v="752" u="1"/>
        <n v="139" u="1"/>
        <n v="306" u="1"/>
        <n v="264" u="1"/>
        <n v="655" u="1"/>
        <n v="797" u="1"/>
        <n v="239" u="1"/>
        <n v="293" u="1"/>
        <n v="642" u="1"/>
        <n v="713" u="1"/>
        <n v="322" u="1"/>
        <n v="393" u="1"/>
        <n v="771" u="1"/>
        <n v="127" u="1"/>
        <n v="280" u="1"/>
        <n v="351" u="1"/>
        <n v="422" u="1"/>
        <n v="493" u="1"/>
        <n v="176" u="1"/>
        <n v="247" u="1"/>
        <n v="309" u="1"/>
        <n v="380" u="1"/>
        <n v="226" u="1"/>
        <n v="267" u="1"/>
        <n v="409" u="1"/>
        <n v="480" u="1"/>
        <n v="590" u="1"/>
        <n v="661" u="1"/>
        <n v="732" u="1"/>
        <n v="438" u="1"/>
        <n v="648" u="1"/>
        <n v="790" u="1"/>
        <n v="354" u="1"/>
        <n v="622" u="1"/>
        <n v="680" u="1"/>
        <n v="751" u="1"/>
        <n v="192" u="1"/>
        <n v="171" u="1"/>
        <n v="242" u="1"/>
        <n v="299" u="1"/>
        <n v="370" u="1"/>
        <n v="796" u="1"/>
        <n v="150" u="1"/>
        <n v="221" u="1"/>
        <n v="399" u="1"/>
        <n v="570" u="1"/>
        <n v="641" u="1"/>
        <n v="712" u="1"/>
        <n v="357" u="1"/>
        <n v="499" u="1"/>
        <n v="118" u="1"/>
        <n v="179" u="1"/>
        <n v="158" u="1"/>
        <n v="229" u="1"/>
        <n v="602" u="1"/>
        <n v="137" u="1"/>
        <n v="302" u="1"/>
        <n v="373" u="1"/>
        <n v="660" u="1"/>
        <n v="731" u="1"/>
        <n v="122" u="1"/>
        <n v="260" u="1"/>
        <n v="331" u="1"/>
        <n v="402" u="1"/>
        <n v="647" u="1"/>
        <n v="237" u="1"/>
        <n v="431" u="1"/>
        <n v="502" u="1"/>
        <n v="692" u="1"/>
        <n v="195" u="1"/>
        <n v="679" u="1"/>
        <n v="750" u="1"/>
        <n v="174" u="1"/>
        <n v="245" u="1"/>
        <n v="305" u="1"/>
        <n v="224" u="1"/>
        <n v="263" u="1"/>
        <n v="405" u="1"/>
        <n v="653" u="1"/>
        <n v="795" u="1"/>
        <n v="132" u="1"/>
        <n v="292" u="1"/>
        <n v="640" u="1"/>
        <n v="711" u="1"/>
        <n v="782" u="1"/>
        <n v="253" u="1"/>
        <n v="392" u="1"/>
        <n v="698" u="1"/>
        <n v="232" u="1"/>
        <n v="279" u="1"/>
        <n v="350" u="1"/>
        <n v="421" u="1"/>
        <n v="492" u="1"/>
        <n v="308" u="1"/>
        <n v="379" u="1"/>
        <n v="337" u="1"/>
        <n v="408" u="1"/>
        <n v="479" u="1"/>
        <n v="659" u="1"/>
        <n v="730" u="1"/>
        <n v="240" u="1"/>
        <n v="295" u="1"/>
        <n v="437" u="1"/>
        <n v="646" u="1"/>
        <n v="198" u="1"/>
        <n v="353" u="1"/>
        <n v="549" u="1"/>
        <n v="620" u="1"/>
        <n v="691" u="1"/>
        <n v="762" u="1"/>
        <n v="177" u="1"/>
        <n v="248" u="1"/>
        <n v="269" u="1"/>
        <n v="340" u="1"/>
        <n v="523" u="1"/>
      </sharedItems>
    </cacheField>
    <cacheField name="GT P" numFmtId="0">
      <sharedItems containsString="0" containsBlank="1" containsNumber="1" containsInteger="1" minValue="0" maxValue="698" count="44">
        <n v="0"/>
        <n v="660"/>
        <n v="610"/>
        <n v="632"/>
        <n v="622"/>
        <n v="631"/>
        <n v="621"/>
        <n v="601"/>
        <n v="600"/>
        <m/>
        <n v="654"/>
        <n v="697" u="1"/>
        <n v="671" u="1"/>
        <n v="658" u="1"/>
        <n v="645" u="1"/>
        <n v="690" u="1"/>
        <n v="612" u="1"/>
        <n v="657" u="1"/>
        <n v="644" u="1"/>
        <n v="689" u="1"/>
        <n v="611" u="1"/>
        <n v="656" u="1"/>
        <n v="643" u="1"/>
        <n v="630" u="1"/>
        <n v="649" u="1"/>
        <n v="623" u="1"/>
        <n v="681" u="1"/>
        <n v="655" u="1"/>
        <n v="642" u="1"/>
        <n v="661" u="1"/>
        <n v="648" u="1"/>
        <n v="680" u="1"/>
        <n v="641" u="1"/>
        <n v="602" u="1"/>
        <n v="647" u="1"/>
        <n v="692" u="1"/>
        <n v="679" u="1"/>
        <n v="653" u="1"/>
        <n v="640" u="1"/>
        <n v="698" u="1"/>
        <n v="659" u="1"/>
        <n v="646" u="1"/>
        <n v="620" u="1"/>
        <n v="691" u="1"/>
      </sharedItems>
    </cacheField>
    <cacheField name="AHK" numFmtId="0">
      <sharedItems containsString="0" containsBlank="1" containsNumber="1" containsInteger="1" minValue="100" maxValue="780"/>
    </cacheField>
    <cacheField name="ANA HESAP" numFmtId="0">
      <sharedItems containsBlank="1"/>
    </cacheField>
    <cacheField name="BORÇ" numFmtId="43">
      <sharedItems containsString="0" containsBlank="1" containsNumber="1" containsInteger="1" minValue="1000" maxValue="6000000"/>
    </cacheField>
    <cacheField name="ALACAK" numFmtId="43">
      <sharedItems containsString="0" containsBlank="1" containsNumber="1" containsInteger="1" minValue="500" maxValue="5700000"/>
    </cacheField>
    <cacheField name="NET" numFmtId="43">
      <sharedItems containsString="0" containsBlank="1" containsNumber="1" containsInteger="1" minValue="-5250000" maxValue="3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6">
  <r>
    <x v="0"/>
    <x v="0"/>
    <x v="0"/>
    <n v="100"/>
    <s v="KASA"/>
    <n v="1000"/>
    <n v="500"/>
    <n v="500"/>
  </r>
  <r>
    <x v="0"/>
    <x v="1"/>
    <x v="1"/>
    <n v="780"/>
    <s v="FİNANSMAN GİDERLERİ"/>
    <n v="5000"/>
    <m/>
    <n v="5000"/>
  </r>
  <r>
    <x v="0"/>
    <x v="2"/>
    <x v="0"/>
    <n v="193"/>
    <s v="PEŞİN ÖDENEN VERGİ VE FONLAR"/>
    <n v="30000"/>
    <m/>
    <n v="30000"/>
  </r>
  <r>
    <x v="0"/>
    <x v="3"/>
    <x v="0"/>
    <n v="108"/>
    <s v="DİĞER HAZIR DEĞERLER"/>
    <n v="90000"/>
    <n v="80000"/>
    <n v="10000"/>
  </r>
  <r>
    <x v="0"/>
    <x v="4"/>
    <x v="0"/>
    <n v="180"/>
    <s v="GELECEK AYLARA AİT GİDERLER"/>
    <n v="120000"/>
    <n v="80000"/>
    <n v="40000"/>
  </r>
  <r>
    <x v="0"/>
    <x v="5"/>
    <x v="2"/>
    <n v="610"/>
    <s v="SATIŞTAN İADELER (-)"/>
    <n v="125000"/>
    <m/>
    <n v="125000"/>
  </r>
  <r>
    <x v="0"/>
    <x v="6"/>
    <x v="3"/>
    <n v="770"/>
    <s v="GENEL YÖNETİM GİDERLERİ"/>
    <n v="130000"/>
    <m/>
    <n v="130000"/>
  </r>
  <r>
    <x v="0"/>
    <x v="7"/>
    <x v="0"/>
    <n v="255"/>
    <s v="DEMİRBAŞLAR"/>
    <n v="150000"/>
    <m/>
    <n v="150000"/>
  </r>
  <r>
    <x v="0"/>
    <x v="8"/>
    <x v="4"/>
    <n v="740"/>
    <s v="HİZMET ÜRETİM MALİYETİ"/>
    <n v="150000"/>
    <m/>
    <n v="150000"/>
  </r>
  <r>
    <x v="0"/>
    <x v="9"/>
    <x v="0"/>
    <n v="126"/>
    <s v="VERİLEN DEPOZİTO VE TEMİNATLAR"/>
    <n v="200000"/>
    <m/>
    <n v="200000"/>
  </r>
  <r>
    <x v="0"/>
    <x v="10"/>
    <x v="5"/>
    <n v="760"/>
    <s v="PAZARLAMA SATIŞ VE DAĞITIM GİDERLERİ"/>
    <n v="225000"/>
    <m/>
    <n v="225000"/>
  </r>
  <r>
    <x v="0"/>
    <x v="11"/>
    <x v="0"/>
    <n v="110"/>
    <s v="HİSSE SENETLERİ"/>
    <n v="289000"/>
    <m/>
    <n v="289000"/>
  </r>
  <r>
    <x v="0"/>
    <x v="12"/>
    <x v="0"/>
    <n v="101"/>
    <s v="ALINAN ÇEKLER"/>
    <n v="300000"/>
    <n v="200000"/>
    <n v="100000"/>
  </r>
  <r>
    <x v="0"/>
    <x v="13"/>
    <x v="0"/>
    <n v="360"/>
    <s v="ÖDENECEK VERGİ VE FONLAR"/>
    <n v="340000"/>
    <n v="365000"/>
    <n v="-25000"/>
  </r>
  <r>
    <x v="0"/>
    <x v="14"/>
    <x v="0"/>
    <n v="580"/>
    <s v="GEÇMİŞ YILLAR ZARARLARI (-)"/>
    <n v="350000"/>
    <m/>
    <n v="350000"/>
  </r>
  <r>
    <x v="0"/>
    <x v="15"/>
    <x v="0"/>
    <n v="102"/>
    <s v="BANKALAR"/>
    <n v="500000"/>
    <n v="450000"/>
    <n v="50000"/>
  </r>
  <r>
    <x v="0"/>
    <x v="16"/>
    <x v="0"/>
    <n v="103"/>
    <s v="VERİLEN ÇEK ve ÖDEME EMRİ (-)"/>
    <n v="600000"/>
    <n v="650000"/>
    <n v="-50000"/>
  </r>
  <r>
    <x v="0"/>
    <x v="17"/>
    <x v="0"/>
    <n v="391"/>
    <s v="HESAPLANAN KDV"/>
    <n v="800000"/>
    <n v="900000"/>
    <n v="-100000"/>
  </r>
  <r>
    <x v="0"/>
    <x v="18"/>
    <x v="0"/>
    <n v="191"/>
    <s v="İNDİRİLECEK KDV"/>
    <n v="920000"/>
    <n v="800000"/>
    <n v="120000"/>
  </r>
  <r>
    <x v="0"/>
    <x v="19"/>
    <x v="0"/>
    <n v="250"/>
    <s v="ARAZİ VE ARSALAR"/>
    <n v="1000000"/>
    <m/>
    <n v="1000000"/>
  </r>
  <r>
    <x v="0"/>
    <x v="20"/>
    <x v="0"/>
    <n v="335"/>
    <s v="PERSONELE BORÇLAR"/>
    <n v="1000000"/>
    <n v="1100000"/>
    <n v="-100000"/>
  </r>
  <r>
    <x v="0"/>
    <x v="12"/>
    <x v="0"/>
    <n v="121"/>
    <s v="ALACAK SENETLERİ"/>
    <n v="1200000"/>
    <n v="1080000"/>
    <n v="120000"/>
  </r>
  <r>
    <x v="0"/>
    <x v="21"/>
    <x v="6"/>
    <n v="621"/>
    <s v="SATILAN TİC.MALLAR MALİYETİ(-)"/>
    <n v="3000000"/>
    <m/>
    <n v="3000000"/>
  </r>
  <r>
    <x v="0"/>
    <x v="22"/>
    <x v="0"/>
    <n v="153"/>
    <s v="TİCARİ MALLAR"/>
    <n v="4000000"/>
    <n v="3000000"/>
    <n v="1000000"/>
  </r>
  <r>
    <x v="0"/>
    <x v="23"/>
    <x v="0"/>
    <n v="320"/>
    <s v="SATICILAR"/>
    <n v="4200000"/>
    <n v="4600000"/>
    <n v="-400000"/>
  </r>
  <r>
    <x v="0"/>
    <x v="24"/>
    <x v="0"/>
    <n v="120"/>
    <s v="ALICILAR"/>
    <n v="6000000"/>
    <n v="5700000"/>
    <n v="300000"/>
  </r>
  <r>
    <x v="0"/>
    <x v="25"/>
    <x v="0"/>
    <n v="257"/>
    <s v="BİRİKMİŞ AMORTİSMANLAR (-)"/>
    <m/>
    <n v="50000"/>
    <n v="-50000"/>
  </r>
  <r>
    <x v="0"/>
    <x v="26"/>
    <x v="0"/>
    <n v="500"/>
    <s v="SERMAYE"/>
    <m/>
    <n v="500000"/>
    <n v="-500000"/>
  </r>
  <r>
    <x v="0"/>
    <x v="27"/>
    <x v="7"/>
    <n v="601"/>
    <s v="YURT DIŞI SATIŞLAR"/>
    <m/>
    <n v="919500"/>
    <n v="-919500"/>
  </r>
  <r>
    <x v="0"/>
    <x v="28"/>
    <x v="8"/>
    <n v="600"/>
    <s v="YURT İÇİ SATIŞLAR"/>
    <m/>
    <n v="5250000"/>
    <n v="-5250000"/>
  </r>
  <r>
    <x v="1"/>
    <x v="29"/>
    <x v="9"/>
    <m/>
    <m/>
    <m/>
    <m/>
    <m/>
  </r>
  <r>
    <x v="2"/>
    <x v="17"/>
    <x v="0"/>
    <n v="391"/>
    <s v="HESAPLANAN KDV"/>
    <n v="100000"/>
    <m/>
    <n v="100000"/>
  </r>
  <r>
    <x v="2"/>
    <x v="30"/>
    <x v="0"/>
    <n v="190"/>
    <s v="DEVREDEN KATMA DEĞER VERGİSİ"/>
    <n v="20000"/>
    <m/>
    <n v="20000"/>
  </r>
  <r>
    <x v="2"/>
    <x v="18"/>
    <x v="0"/>
    <n v="191"/>
    <s v="İNDİRİLECEK KDV"/>
    <m/>
    <n v="120000"/>
    <n v="-120000"/>
  </r>
  <r>
    <x v="1"/>
    <x v="29"/>
    <x v="9"/>
    <m/>
    <m/>
    <m/>
    <m/>
    <m/>
  </r>
  <r>
    <x v="3"/>
    <x v="6"/>
    <x v="3"/>
    <n v="770"/>
    <s v="GENEL YÖNETİM GİDERLERİ"/>
    <n v="30000"/>
    <m/>
    <n v="30000"/>
  </r>
  <r>
    <x v="3"/>
    <x v="25"/>
    <x v="0"/>
    <n v="257"/>
    <s v="BİRİKMİŞ AMORTİSMANLAR (-)"/>
    <m/>
    <n v="30000"/>
    <n v="-30000"/>
  </r>
  <r>
    <x v="1"/>
    <x v="29"/>
    <x v="9"/>
    <m/>
    <m/>
    <m/>
    <m/>
    <m/>
  </r>
  <r>
    <x v="4"/>
    <x v="31"/>
    <x v="0"/>
    <n v="128"/>
    <s v="ŞÜPHELİ TİCARİ ALACAKLAR"/>
    <n v="5000"/>
    <m/>
    <n v="5000"/>
  </r>
  <r>
    <x v="4"/>
    <x v="24"/>
    <x v="0"/>
    <n v="120"/>
    <s v="ALICILAR"/>
    <m/>
    <n v="5000"/>
    <n v="-5000"/>
  </r>
  <r>
    <x v="4"/>
    <x v="32"/>
    <x v="10"/>
    <n v="654"/>
    <s v="KARŞILIK GİDERLERİ (-)"/>
    <n v="4000"/>
    <m/>
    <n v="4000"/>
  </r>
  <r>
    <x v="4"/>
    <x v="33"/>
    <x v="0"/>
    <n v="129"/>
    <s v="ŞÜPHELİ TİC.AL. KARŞIĞI (-)"/>
    <m/>
    <n v="4000"/>
    <n v="-4000"/>
  </r>
  <r>
    <x v="1"/>
    <x v="29"/>
    <x v="9"/>
    <m/>
    <m/>
    <m/>
    <m/>
    <m/>
  </r>
  <r>
    <x v="5"/>
    <x v="34"/>
    <x v="0"/>
    <n v="197"/>
    <s v="SAYIM VE TESELLÜM NOKSANLARI"/>
    <n v="60000"/>
    <m/>
    <n v="60000"/>
  </r>
  <r>
    <x v="5"/>
    <x v="22"/>
    <x v="0"/>
    <n v="153"/>
    <s v="TİCARİ MALLAR"/>
    <m/>
    <n v="60000"/>
    <n v="-60000"/>
  </r>
  <r>
    <x v="1"/>
    <x v="29"/>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0545ABE-6F0C-4B29-BBC5-CF5CEFE7B6BA}" name="PivotTable2" cacheId="0" applyNumberFormats="0" applyBorderFormats="0" applyFontFormats="0" applyPatternFormats="0" applyAlignmentFormats="0" applyWidthHeightFormats="1" dataCaption="Değerler" updatedVersion="6" minRefreshableVersion="3" useAutoFormatting="1" itemPrintTitles="1" createdVersion="6" indent="0" outline="1" outlineData="1" multipleFieldFilters="0">
  <location ref="F3:G39" firstHeaderRow="1" firstDataRow="1" firstDataCol="1" rowPageCount="1" colPageCount="1"/>
  <pivotFields count="8">
    <pivotField axis="axisPage" showAll="0">
      <items count="7">
        <item x="1"/>
        <item x="0"/>
        <item x="2"/>
        <item x="3"/>
        <item x="4"/>
        <item x="5"/>
        <item t="default"/>
      </items>
    </pivotField>
    <pivotField axis="axisRow" showAll="0">
      <items count="283">
        <item m="1" x="35"/>
        <item x="0"/>
        <item x="15"/>
        <item x="3"/>
        <item x="11"/>
        <item m="1" x="138"/>
        <item m="1" x="78"/>
        <item m="1" x="217"/>
        <item m="1" x="160"/>
        <item x="24"/>
        <item x="12"/>
        <item m="1" x="227"/>
        <item m="1" x="106"/>
        <item x="9"/>
        <item m="1" x="180"/>
        <item x="31"/>
        <item x="33"/>
        <item m="1" x="156"/>
        <item m="1" x="247"/>
        <item m="1" x="95"/>
        <item m="1" x="36"/>
        <item m="1" x="129"/>
        <item m="1" x="222"/>
        <item m="1" x="71"/>
        <item m="1" x="168"/>
        <item m="1" x="209"/>
        <item m="1" x="58"/>
        <item m="1" x="150"/>
        <item x="22"/>
        <item m="1" x="127"/>
        <item m="1" x="219"/>
        <item m="1" x="70"/>
        <item m="1" x="111"/>
        <item m="1" x="204"/>
        <item m="1" x="53"/>
        <item m="1" x="144"/>
        <item m="1" x="239"/>
        <item m="1" x="87"/>
        <item m="1" x="185"/>
        <item m="1" x="277"/>
        <item m="1" x="123"/>
        <item m="1" x="218"/>
        <item x="4"/>
        <item m="1" x="161"/>
        <item x="30"/>
        <item x="18"/>
        <item m="1" x="203"/>
        <item x="2"/>
        <item m="1" x="236"/>
        <item m="1" x="81"/>
        <item x="34"/>
        <item m="1" x="271"/>
        <item m="1" x="120"/>
        <item m="1" x="117"/>
        <item m="1" x="210"/>
        <item m="1" x="59"/>
        <item m="1" x="242"/>
        <item m="1" x="189"/>
        <item m="1" x="220"/>
        <item m="1" x="164"/>
        <item m="1" x="255"/>
        <item m="1" x="101"/>
        <item m="1" x="45"/>
        <item m="1" x="139"/>
        <item m="1" x="232"/>
        <item m="1" x="173"/>
        <item m="1" x="267"/>
        <item m="1" x="112"/>
        <item m="1" x="205"/>
        <item m="1" x="54"/>
        <item m="1" x="145"/>
        <item m="1" x="240"/>
        <item m="1" x="88"/>
        <item m="1" x="186"/>
        <item m="1" x="278"/>
        <item m="1" x="124"/>
        <item x="19"/>
        <item m="1" x="66"/>
        <item m="1" x="162"/>
        <item m="1" x="252"/>
        <item m="1" x="99"/>
        <item x="7"/>
        <item m="1" x="42"/>
        <item x="25"/>
        <item m="1" x="134"/>
        <item m="1" x="60"/>
        <item m="1" x="228"/>
        <item m="1" x="151"/>
        <item m="1" x="74"/>
        <item m="1" x="243"/>
        <item m="1" x="170"/>
        <item m="1" x="190"/>
        <item m="1" x="107"/>
        <item m="1" x="279"/>
        <item m="1" x="128"/>
        <item m="1" x="49"/>
        <item m="1" x="165"/>
        <item m="1" x="82"/>
        <item m="1" x="256"/>
        <item m="1" x="181"/>
        <item m="1" x="102"/>
        <item m="1" x="79"/>
        <item m="1" x="248"/>
        <item m="1" x="174"/>
        <item m="1" x="96"/>
        <item m="1" x="268"/>
        <item m="1" x="113"/>
        <item m="1" x="37"/>
        <item m="1" x="206"/>
        <item m="1" x="130"/>
        <item m="1" x="55"/>
        <item m="1" x="223"/>
        <item m="1" x="146"/>
        <item m="1" x="72"/>
        <item m="1" x="241"/>
        <item m="1" x="169"/>
        <item m="1" x="260"/>
        <item m="1" x="187"/>
        <item x="23"/>
        <item x="16"/>
        <item m="1" x="177"/>
        <item m="1" x="118"/>
        <item m="1" x="135"/>
        <item m="1" x="229"/>
        <item m="1" x="152"/>
        <item m="1" x="75"/>
        <item x="20"/>
        <item m="1" x="91"/>
        <item m="1" x="262"/>
        <item m="1" x="280"/>
        <item m="1" x="83"/>
        <item m="1" x="257"/>
        <item m="1" x="182"/>
        <item m="1" x="103"/>
        <item m="1" x="272"/>
        <item m="1" x="199"/>
        <item m="1" x="121"/>
        <item m="1" x="46"/>
        <item m="1" x="215"/>
        <item m="1" x="140"/>
        <item x="13"/>
        <item m="1" x="157"/>
        <item m="1" x="114"/>
        <item m="1" x="38"/>
        <item m="1" x="207"/>
        <item m="1" x="131"/>
        <item m="1" x="56"/>
        <item m="1" x="224"/>
        <item m="1" x="261"/>
        <item m="1" x="188"/>
        <item m="1" x="105"/>
        <item x="17"/>
        <item m="1" x="253"/>
        <item m="1" x="178"/>
        <item m="1" x="119"/>
        <item m="1" x="211"/>
        <item m="1" x="136"/>
        <item m="1" x="61"/>
        <item m="1" x="230"/>
        <item m="1" x="244"/>
        <item m="1" x="92"/>
        <item m="1" x="263"/>
        <item m="1" x="191"/>
        <item m="1" x="84"/>
        <item m="1" x="258"/>
        <item m="1" x="183"/>
        <item m="1" x="122"/>
        <item m="1" x="141"/>
        <item m="1" x="233"/>
        <item m="1" x="158"/>
        <item m="1" x="80"/>
        <item m="1" x="97"/>
        <item m="1" x="269"/>
        <item m="1" x="196"/>
        <item m="1" x="39"/>
        <item m="1" x="89"/>
        <item m="1" x="62"/>
        <item m="1" x="264"/>
        <item m="1" x="192"/>
        <item m="1" x="108"/>
        <item m="1" x="259"/>
        <item m="1" x="184"/>
        <item m="1" x="216"/>
        <item x="26"/>
        <item m="1" x="64"/>
        <item m="1" x="234"/>
        <item m="1" x="159"/>
        <item m="1" x="147"/>
        <item m="1" x="109"/>
        <item m="1" x="73"/>
        <item m="1" x="281"/>
        <item m="1" x="50"/>
        <item m="1" x="125"/>
        <item m="1" x="85"/>
        <item m="1" x="48"/>
        <item m="1" x="67"/>
        <item m="1" x="273"/>
        <item m="1" x="212"/>
        <item x="14"/>
        <item m="1" x="193"/>
        <item m="1" x="148"/>
        <item x="28"/>
        <item x="27"/>
        <item m="1" x="221"/>
        <item x="5"/>
        <item m="1" x="126"/>
        <item m="1" x="86"/>
        <item m="1" x="274"/>
        <item x="21"/>
        <item m="1" x="200"/>
        <item m="1" x="163"/>
        <item m="1" x="142"/>
        <item m="1" x="100"/>
        <item m="1" x="65"/>
        <item m="1" x="249"/>
        <item m="1" x="213"/>
        <item m="1" x="175"/>
        <item m="1" x="137"/>
        <item m="1" x="98"/>
        <item m="1" x="63"/>
        <item m="1" x="270"/>
        <item m="1" x="231"/>
        <item m="1" x="197"/>
        <item m="1" x="153"/>
        <item m="1" x="245"/>
        <item x="32"/>
        <item m="1" x="171"/>
        <item m="1" x="132"/>
        <item m="1" x="93"/>
        <item m="1" x="57"/>
        <item m="1" x="265"/>
        <item m="1" x="225"/>
        <item m="1" x="194"/>
        <item m="1" x="51"/>
        <item m="1" x="237"/>
        <item m="1" x="201"/>
        <item m="1" x="166"/>
        <item m="1" x="104"/>
        <item m="1" x="68"/>
        <item m="1" x="275"/>
        <item m="1" x="235"/>
        <item m="1" x="47"/>
        <item m="1" x="254"/>
        <item m="1" x="43"/>
        <item m="1" x="250"/>
        <item m="1" x="214"/>
        <item m="1" x="176"/>
        <item m="1" x="154"/>
        <item m="1" x="115"/>
        <item m="1" x="76"/>
        <item m="1" x="40"/>
        <item m="1" x="266"/>
        <item m="1" x="226"/>
        <item m="1" x="195"/>
        <item m="1" x="149"/>
        <item m="1" x="110"/>
        <item x="8"/>
        <item m="1" x="90"/>
        <item m="1" x="52"/>
        <item m="1" x="238"/>
        <item m="1" x="202"/>
        <item m="1" x="167"/>
        <item x="10"/>
        <item m="1" x="69"/>
        <item m="1" x="276"/>
        <item x="6"/>
        <item m="1" x="179"/>
        <item m="1" x="143"/>
        <item x="1"/>
        <item m="1" x="44"/>
        <item m="1" x="251"/>
        <item m="1" x="198"/>
        <item m="1" x="155"/>
        <item m="1" x="116"/>
        <item m="1" x="77"/>
        <item m="1" x="41"/>
        <item m="1" x="246"/>
        <item m="1" x="208"/>
        <item m="1" x="172"/>
        <item m="1" x="133"/>
        <item m="1" x="94"/>
        <item x="29"/>
        <item t="default"/>
      </items>
    </pivotField>
    <pivotField showAll="0"/>
    <pivotField showAll="0"/>
    <pivotField showAll="0"/>
    <pivotField showAll="0"/>
    <pivotField showAll="0"/>
    <pivotField dataField="1" showAll="0"/>
  </pivotFields>
  <rowFields count="1">
    <field x="1"/>
  </rowFields>
  <rowItems count="36">
    <i>
      <x v="1"/>
    </i>
    <i>
      <x v="2"/>
    </i>
    <i>
      <x v="3"/>
    </i>
    <i>
      <x v="4"/>
    </i>
    <i>
      <x v="9"/>
    </i>
    <i>
      <x v="10"/>
    </i>
    <i>
      <x v="13"/>
    </i>
    <i>
      <x v="15"/>
    </i>
    <i>
      <x v="16"/>
    </i>
    <i>
      <x v="28"/>
    </i>
    <i>
      <x v="42"/>
    </i>
    <i>
      <x v="44"/>
    </i>
    <i>
      <x v="45"/>
    </i>
    <i>
      <x v="47"/>
    </i>
    <i>
      <x v="50"/>
    </i>
    <i>
      <x v="76"/>
    </i>
    <i>
      <x v="81"/>
    </i>
    <i>
      <x v="83"/>
    </i>
    <i>
      <x v="118"/>
    </i>
    <i>
      <x v="119"/>
    </i>
    <i>
      <x v="126"/>
    </i>
    <i>
      <x v="140"/>
    </i>
    <i>
      <x v="151"/>
    </i>
    <i>
      <x v="183"/>
    </i>
    <i>
      <x v="198"/>
    </i>
    <i>
      <x v="201"/>
    </i>
    <i>
      <x v="202"/>
    </i>
    <i>
      <x v="204"/>
    </i>
    <i>
      <x v="208"/>
    </i>
    <i>
      <x v="225"/>
    </i>
    <i>
      <x v="256"/>
    </i>
    <i>
      <x v="262"/>
    </i>
    <i>
      <x v="265"/>
    </i>
    <i>
      <x v="268"/>
    </i>
    <i>
      <x v="281"/>
    </i>
    <i t="grand">
      <x/>
    </i>
  </rowItems>
  <colItems count="1">
    <i/>
  </colItems>
  <pageFields count="1">
    <pageField fld="0" hier="-1"/>
  </pageFields>
  <dataFields count="1">
    <dataField name="Toplam NET"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E5A92DC-D0CA-4467-9A9E-BE908FF62024}" name="PivotTable1" cacheId="0" applyNumberFormats="0" applyBorderFormats="0" applyFontFormats="0" applyPatternFormats="0" applyAlignmentFormats="0" applyWidthHeightFormats="1" dataCaption="Değerler" updatedVersion="6" minRefreshableVersion="3" useAutoFormatting="1" itemPrintTitles="1" createdVersion="6" indent="0" outline="1" outlineData="1" multipleFieldFilters="0">
  <location ref="A3:B15" firstHeaderRow="1" firstDataRow="1" firstDataCol="1" rowPageCount="1" colPageCount="1"/>
  <pivotFields count="8">
    <pivotField axis="axisPage" showAll="0">
      <items count="7">
        <item x="1"/>
        <item x="0"/>
        <item x="2"/>
        <item x="3"/>
        <item x="4"/>
        <item x="5"/>
        <item t="default"/>
      </items>
    </pivotField>
    <pivotField showAll="0"/>
    <pivotField axis="axisRow" showAll="0">
      <items count="45">
        <item x="0"/>
        <item x="8"/>
        <item x="7"/>
        <item m="1" x="33"/>
        <item x="2"/>
        <item m="1" x="20"/>
        <item m="1" x="16"/>
        <item m="1" x="42"/>
        <item x="6"/>
        <item x="4"/>
        <item m="1" x="25"/>
        <item m="1" x="23"/>
        <item x="5"/>
        <item x="3"/>
        <item m="1" x="38"/>
        <item m="1" x="32"/>
        <item m="1" x="28"/>
        <item m="1" x="22"/>
        <item m="1" x="18"/>
        <item m="1" x="14"/>
        <item m="1" x="41"/>
        <item m="1" x="34"/>
        <item m="1" x="30"/>
        <item m="1" x="24"/>
        <item m="1" x="37"/>
        <item x="10"/>
        <item m="1" x="27"/>
        <item m="1" x="21"/>
        <item m="1" x="17"/>
        <item m="1" x="13"/>
        <item m="1" x="40"/>
        <item x="1"/>
        <item m="1" x="29"/>
        <item m="1" x="12"/>
        <item m="1" x="36"/>
        <item m="1" x="31"/>
        <item m="1" x="26"/>
        <item m="1" x="19"/>
        <item m="1" x="15"/>
        <item m="1" x="43"/>
        <item m="1" x="35"/>
        <item m="1" x="11"/>
        <item m="1" x="39"/>
        <item x="9"/>
        <item t="default"/>
      </items>
    </pivotField>
    <pivotField showAll="0"/>
    <pivotField showAll="0"/>
    <pivotField showAll="0"/>
    <pivotField showAll="0"/>
    <pivotField dataField="1" showAll="0"/>
  </pivotFields>
  <rowFields count="1">
    <field x="2"/>
  </rowFields>
  <rowItems count="12">
    <i>
      <x/>
    </i>
    <i>
      <x v="1"/>
    </i>
    <i>
      <x v="2"/>
    </i>
    <i>
      <x v="4"/>
    </i>
    <i>
      <x v="8"/>
    </i>
    <i>
      <x v="9"/>
    </i>
    <i>
      <x v="12"/>
    </i>
    <i>
      <x v="13"/>
    </i>
    <i>
      <x v="25"/>
    </i>
    <i>
      <x v="31"/>
    </i>
    <i>
      <x v="43"/>
    </i>
    <i t="grand">
      <x/>
    </i>
  </rowItems>
  <colItems count="1">
    <i/>
  </colItems>
  <pageFields count="1">
    <pageField fld="0" hier="-1"/>
  </pageFields>
  <dataFields count="1">
    <dataField name="Toplam NET"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3.xml.rels><?xml version="1.0" encoding="UTF-8" standalone="yes"?>
<Relationships xmlns="http://schemas.openxmlformats.org/package/2006/relationships"><Relationship Id="rId2" Type="http://schemas.openxmlformats.org/officeDocument/2006/relationships/pivotTable" Target="../pivotTables/pivotTable2.xml" /><Relationship Id="rId1" Type="http://schemas.openxmlformats.org/officeDocument/2006/relationships/pivotTable" Target="../pivotTables/pivotTable1.xml" /></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52A10-4B6A-4BCA-9E22-94F557E3B39F}">
  <dimension ref="B6:B27"/>
  <sheetViews>
    <sheetView showGridLines="0" topLeftCell="A13" workbookViewId="0">
      <selection activeCell="B6" sqref="B6"/>
    </sheetView>
  </sheetViews>
  <sheetFormatPr defaultRowHeight="15" x14ac:dyDescent="0.2"/>
  <cols>
    <col min="2" max="2" width="80.578125" style="103" customWidth="1"/>
  </cols>
  <sheetData>
    <row r="6" spans="2:2" x14ac:dyDescent="0.2">
      <c r="B6" s="103" t="s">
        <v>511</v>
      </c>
    </row>
    <row r="7" spans="2:2" ht="8.25" customHeight="1" x14ac:dyDescent="0.2"/>
    <row r="8" spans="2:2" ht="27.75" x14ac:dyDescent="0.2">
      <c r="B8" s="103" t="s">
        <v>502</v>
      </c>
    </row>
    <row r="9" spans="2:2" ht="7.5" customHeight="1" x14ac:dyDescent="0.2"/>
    <row r="10" spans="2:2" x14ac:dyDescent="0.2">
      <c r="B10" s="103" t="s">
        <v>503</v>
      </c>
    </row>
    <row r="11" spans="2:2" ht="27.75" x14ac:dyDescent="0.2">
      <c r="B11" s="103" t="s">
        <v>504</v>
      </c>
    </row>
    <row r="12" spans="2:2" ht="8.25" customHeight="1" x14ac:dyDescent="0.2"/>
    <row r="13" spans="2:2" x14ac:dyDescent="0.2">
      <c r="B13" s="103" t="s">
        <v>505</v>
      </c>
    </row>
    <row r="15" spans="2:2" x14ac:dyDescent="0.2">
      <c r="B15" s="103" t="s">
        <v>518</v>
      </c>
    </row>
    <row r="16" spans="2:2" ht="27.75" x14ac:dyDescent="0.2">
      <c r="B16" s="103" t="s">
        <v>519</v>
      </c>
    </row>
    <row r="18" spans="2:2" x14ac:dyDescent="0.2">
      <c r="B18" s="103" t="s">
        <v>507</v>
      </c>
    </row>
    <row r="20" spans="2:2" ht="27.75" x14ac:dyDescent="0.2">
      <c r="B20" s="103" t="s">
        <v>509</v>
      </c>
    </row>
    <row r="22" spans="2:2" ht="81" x14ac:dyDescent="0.2">
      <c r="B22" s="103" t="s">
        <v>510</v>
      </c>
    </row>
    <row r="23" spans="2:2" ht="7.5" customHeight="1" x14ac:dyDescent="0.2"/>
    <row r="24" spans="2:2" ht="35.25" customHeight="1" x14ac:dyDescent="0.2">
      <c r="B24" s="103" t="s">
        <v>512</v>
      </c>
    </row>
    <row r="26" spans="2:2" x14ac:dyDescent="0.2">
      <c r="B26" s="103" t="s">
        <v>513</v>
      </c>
    </row>
    <row r="27" spans="2:2" x14ac:dyDescent="0.2">
      <c r="B27" s="103" t="s">
        <v>514</v>
      </c>
    </row>
  </sheetData>
  <sheetProtection algorithmName="SHA-512" hashValue="b6TQ/odaH2NPj8QF/PFpItLPPyccXNDpZpkK6/40OUhEcDBqT1rbUlqeQpsOS2p/8ItX4iG8SHpR7SxElXvUmA==" saltValue="OLN8St0wRCNGnhlbW9CThA==" spinCount="100000" sheet="1" objects="1" scenarios="1"/>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DDA19-8D78-4CDD-B8F2-BA95E85B8311}">
  <sheetPr>
    <tabColor rgb="FFFF0000"/>
  </sheetPr>
  <dimension ref="A1:K46"/>
  <sheetViews>
    <sheetView topLeftCell="B1" workbookViewId="0">
      <pane ySplit="1" topLeftCell="B14" activePane="bottomLeft" state="frozen"/>
      <selection activeCell="B1" sqref="B1"/>
      <selection pane="bottomLeft" activeCell="D45" sqref="D45"/>
    </sheetView>
  </sheetViews>
  <sheetFormatPr defaultRowHeight="15" x14ac:dyDescent="0.2"/>
  <cols>
    <col min="1" max="1" width="22.46484375" customWidth="1"/>
    <col min="2" max="3" width="9.14453125" style="108"/>
    <col min="4" max="4" width="9.14453125" style="107"/>
    <col min="5" max="5" width="40.0859375" style="2" bestFit="1" customWidth="1"/>
    <col min="6" max="7" width="13.31640625" style="104" bestFit="1" customWidth="1"/>
    <col min="8" max="8" width="14.66015625" style="105" customWidth="1"/>
    <col min="10" max="10" width="13.31640625" bestFit="1" customWidth="1"/>
  </cols>
  <sheetData>
    <row r="1" spans="1:11" x14ac:dyDescent="0.2">
      <c r="A1" t="s">
        <v>241</v>
      </c>
      <c r="B1" s="108" t="s">
        <v>239</v>
      </c>
      <c r="C1" s="108" t="s">
        <v>240</v>
      </c>
      <c r="D1" s="107" t="s">
        <v>0</v>
      </c>
      <c r="E1" s="2" t="s">
        <v>1</v>
      </c>
      <c r="F1" s="104" t="s">
        <v>2</v>
      </c>
      <c r="G1" s="104" t="s">
        <v>3</v>
      </c>
      <c r="H1" s="105" t="s">
        <v>4</v>
      </c>
      <c r="J1" s="106">
        <f>SUM(H:H)</f>
        <v>0</v>
      </c>
      <c r="K1" s="8" t="s">
        <v>508</v>
      </c>
    </row>
    <row r="2" spans="1:11" x14ac:dyDescent="0.2">
      <c r="A2" t="s">
        <v>499</v>
      </c>
      <c r="B2" s="108">
        <f>IF(ISERROR(VLOOKUP($D2,PARAMETRELER!$A:$D,3,0)),0,VLOOKUP($D2,PARAMETRELER!$A:$D,3,0))</f>
        <v>100</v>
      </c>
      <c r="C2" s="108">
        <f>IF(ISERROR(VLOOKUP($D2,PARAMETRELER!$A:$D,4,0)),0,VLOOKUP($D2,PARAMETRELER!$A:$D,4,0))</f>
        <v>0</v>
      </c>
      <c r="D2" s="107">
        <v>100</v>
      </c>
      <c r="E2" s="2" t="s">
        <v>5</v>
      </c>
      <c r="F2" s="104">
        <v>1000</v>
      </c>
      <c r="G2" s="104">
        <v>500</v>
      </c>
      <c r="H2" s="105">
        <f>+F2-G2</f>
        <v>500</v>
      </c>
      <c r="J2" s="102"/>
    </row>
    <row r="3" spans="1:11" x14ac:dyDescent="0.2">
      <c r="A3" t="s">
        <v>499</v>
      </c>
      <c r="B3" s="108">
        <f>IF(ISERROR(VLOOKUP($D3,PARAMETRELER!$A:$D,3,0)),0,VLOOKUP($D3,PARAMETRELER!$A:$D,3,0))</f>
        <v>780</v>
      </c>
      <c r="C3" s="108">
        <f>IF(ISERROR(VLOOKUP($D3,PARAMETRELER!$A:$D,4,0)),0,VLOOKUP($D3,PARAMETRELER!$A:$D,4,0))</f>
        <v>660</v>
      </c>
      <c r="D3" s="107">
        <v>780</v>
      </c>
      <c r="E3" s="2" t="s">
        <v>224</v>
      </c>
      <c r="F3" s="104">
        <v>5000</v>
      </c>
      <c r="H3" s="105">
        <f t="shared" ref="H3:H27" si="0">+F3-G3</f>
        <v>5000</v>
      </c>
    </row>
    <row r="4" spans="1:11" x14ac:dyDescent="0.2">
      <c r="A4" t="s">
        <v>499</v>
      </c>
      <c r="B4" s="108">
        <f>IF(ISERROR(VLOOKUP($D4,PARAMETRELER!$A:$D,3,0)),0,VLOOKUP($D4,PARAMETRELER!$A:$D,3,0))</f>
        <v>193</v>
      </c>
      <c r="C4" s="108">
        <f>IF(ISERROR(VLOOKUP($D4,PARAMETRELER!$A:$D,4,0)),0,VLOOKUP($D4,PARAMETRELER!$A:$D,4,0))</f>
        <v>0</v>
      </c>
      <c r="D4" s="107">
        <v>193</v>
      </c>
      <c r="E4" s="2" t="s">
        <v>46</v>
      </c>
      <c r="F4" s="104">
        <v>30000</v>
      </c>
      <c r="H4" s="105">
        <f t="shared" si="0"/>
        <v>30000</v>
      </c>
    </row>
    <row r="5" spans="1:11" x14ac:dyDescent="0.2">
      <c r="A5" t="s">
        <v>499</v>
      </c>
      <c r="B5" s="108">
        <f>IF(ISERROR(VLOOKUP($D5,PARAMETRELER!$A:$D,3,0)),0,VLOOKUP($D5,PARAMETRELER!$A:$D,3,0))</f>
        <v>108</v>
      </c>
      <c r="C5" s="108">
        <f>IF(ISERROR(VLOOKUP($D5,PARAMETRELER!$A:$D,4,0)),0,VLOOKUP($D5,PARAMETRELER!$A:$D,4,0))</f>
        <v>0</v>
      </c>
      <c r="D5" s="107">
        <v>108</v>
      </c>
      <c r="E5" s="2" t="s">
        <v>9</v>
      </c>
      <c r="F5" s="104">
        <v>90000</v>
      </c>
      <c r="G5" s="104">
        <v>80000</v>
      </c>
      <c r="H5" s="105">
        <f t="shared" si="0"/>
        <v>10000</v>
      </c>
    </row>
    <row r="6" spans="1:11" x14ac:dyDescent="0.2">
      <c r="A6" t="s">
        <v>499</v>
      </c>
      <c r="B6" s="108">
        <f>IF(ISERROR(VLOOKUP($D6,PARAMETRELER!$A:$D,3,0)),0,VLOOKUP($D6,PARAMETRELER!$A:$D,3,0))</f>
        <v>180</v>
      </c>
      <c r="C6" s="108">
        <f>IF(ISERROR(VLOOKUP($D6,PARAMETRELER!$A:$D,4,0)),0,VLOOKUP($D6,PARAMETRELER!$A:$D,4,0))</f>
        <v>0</v>
      </c>
      <c r="D6" s="107">
        <v>180</v>
      </c>
      <c r="E6" s="2" t="s">
        <v>41</v>
      </c>
      <c r="F6" s="104">
        <v>120000</v>
      </c>
      <c r="G6" s="104">
        <v>80000</v>
      </c>
      <c r="H6" s="105">
        <f t="shared" si="0"/>
        <v>40000</v>
      </c>
    </row>
    <row r="7" spans="1:11" x14ac:dyDescent="0.2">
      <c r="A7" t="s">
        <v>499</v>
      </c>
      <c r="B7" s="108">
        <f>IF(ISERROR(VLOOKUP($D7,PARAMETRELER!$A:$D,3,0)),0,VLOOKUP($D7,PARAMETRELER!$A:$D,3,0))</f>
        <v>610</v>
      </c>
      <c r="C7" s="108">
        <f>IF(ISERROR(VLOOKUP($D7,PARAMETRELER!$A:$D,4,0)),0,VLOOKUP($D7,PARAMETRELER!$A:$D,4,0))</f>
        <v>610</v>
      </c>
      <c r="D7" s="107">
        <v>610</v>
      </c>
      <c r="E7" s="2" t="s">
        <v>161</v>
      </c>
      <c r="F7" s="104">
        <v>125000</v>
      </c>
      <c r="H7" s="105">
        <f t="shared" si="0"/>
        <v>125000</v>
      </c>
    </row>
    <row r="8" spans="1:11" x14ac:dyDescent="0.2">
      <c r="A8" t="s">
        <v>499</v>
      </c>
      <c r="B8" s="108">
        <f>IF(ISERROR(VLOOKUP($D8,PARAMETRELER!$A:$D,3,0)),0,VLOOKUP($D8,PARAMETRELER!$A:$D,3,0))</f>
        <v>770</v>
      </c>
      <c r="C8" s="108">
        <f>IF(ISERROR(VLOOKUP($D8,PARAMETRELER!$A:$D,4,0)),0,VLOOKUP($D8,PARAMETRELER!$A:$D,4,0))</f>
        <v>632</v>
      </c>
      <c r="D8" s="107">
        <v>770</v>
      </c>
      <c r="E8" s="2" t="s">
        <v>221</v>
      </c>
      <c r="F8" s="104">
        <v>130000</v>
      </c>
      <c r="H8" s="105">
        <f t="shared" si="0"/>
        <v>130000</v>
      </c>
    </row>
    <row r="9" spans="1:11" x14ac:dyDescent="0.2">
      <c r="A9" t="s">
        <v>499</v>
      </c>
      <c r="B9" s="108">
        <f>IF(ISERROR(VLOOKUP($D9,PARAMETRELER!$A:$D,3,0)),0,VLOOKUP($D9,PARAMETRELER!$A:$D,3,0))</f>
        <v>255</v>
      </c>
      <c r="C9" s="108">
        <f>IF(ISERROR(VLOOKUP($D9,PARAMETRELER!$A:$D,4,0)),0,VLOOKUP($D9,PARAMETRELER!$A:$D,4,0))</f>
        <v>0</v>
      </c>
      <c r="D9" s="107">
        <v>255</v>
      </c>
      <c r="E9" s="2" t="s">
        <v>69</v>
      </c>
      <c r="F9" s="104">
        <v>150000</v>
      </c>
      <c r="H9" s="105">
        <f t="shared" si="0"/>
        <v>150000</v>
      </c>
    </row>
    <row r="10" spans="1:11" x14ac:dyDescent="0.2">
      <c r="A10" t="s">
        <v>499</v>
      </c>
      <c r="B10" s="108">
        <f>IF(ISERROR(VLOOKUP($D10,PARAMETRELER!$A:$D,3,0)),0,VLOOKUP($D10,PARAMETRELER!$A:$D,3,0))</f>
        <v>740</v>
      </c>
      <c r="C10" s="108">
        <f>IF(ISERROR(VLOOKUP($D10,PARAMETRELER!$A:$D,4,0)),0,VLOOKUP($D10,PARAMETRELER!$A:$D,4,0))</f>
        <v>622</v>
      </c>
      <c r="D10" s="107">
        <v>740</v>
      </c>
      <c r="E10" s="2" t="s">
        <v>212</v>
      </c>
      <c r="F10" s="104">
        <v>150000</v>
      </c>
      <c r="H10" s="105">
        <f t="shared" si="0"/>
        <v>150000</v>
      </c>
    </row>
    <row r="11" spans="1:11" x14ac:dyDescent="0.2">
      <c r="A11" t="s">
        <v>499</v>
      </c>
      <c r="B11" s="108">
        <f>IF(ISERROR(VLOOKUP($D11,PARAMETRELER!$A:$D,3,0)),0,VLOOKUP($D11,PARAMETRELER!$A:$D,3,0))</f>
        <v>126</v>
      </c>
      <c r="C11" s="108">
        <f>IF(ISERROR(VLOOKUP($D11,PARAMETRELER!$A:$D,4,0)),0,VLOOKUP($D11,PARAMETRELER!$A:$D,4,0))</f>
        <v>0</v>
      </c>
      <c r="D11" s="107">
        <v>126</v>
      </c>
      <c r="E11" s="2" t="s">
        <v>19</v>
      </c>
      <c r="F11" s="104">
        <v>200000</v>
      </c>
      <c r="H11" s="105">
        <f t="shared" si="0"/>
        <v>200000</v>
      </c>
    </row>
    <row r="12" spans="1:11" x14ac:dyDescent="0.2">
      <c r="A12" t="s">
        <v>499</v>
      </c>
      <c r="B12" s="108">
        <f>IF(ISERROR(VLOOKUP($D12,PARAMETRELER!$A:$D,3,0)),0,VLOOKUP($D12,PARAMETRELER!$A:$D,3,0))</f>
        <v>760</v>
      </c>
      <c r="C12" s="108">
        <f>IF(ISERROR(VLOOKUP($D12,PARAMETRELER!$A:$D,4,0)),0,VLOOKUP($D12,PARAMETRELER!$A:$D,4,0))</f>
        <v>631</v>
      </c>
      <c r="D12" s="107">
        <v>760</v>
      </c>
      <c r="E12" s="2" t="s">
        <v>218</v>
      </c>
      <c r="F12" s="104">
        <v>225000</v>
      </c>
      <c r="H12" s="105">
        <f t="shared" si="0"/>
        <v>225000</v>
      </c>
    </row>
    <row r="13" spans="1:11" x14ac:dyDescent="0.2">
      <c r="A13" t="s">
        <v>499</v>
      </c>
      <c r="B13" s="108">
        <f>IF(ISERROR(VLOOKUP($D13,PARAMETRELER!$A:$D,3,0)),0,VLOOKUP($D13,PARAMETRELER!$A:$D,3,0))</f>
        <v>110</v>
      </c>
      <c r="C13" s="108">
        <f>IF(ISERROR(VLOOKUP($D13,PARAMETRELER!$A:$D,4,0)),0,VLOOKUP($D13,PARAMETRELER!$A:$D,4,0))</f>
        <v>0</v>
      </c>
      <c r="D13" s="107">
        <v>110</v>
      </c>
      <c r="E13" s="2" t="s">
        <v>10</v>
      </c>
      <c r="F13" s="104">
        <v>289000</v>
      </c>
      <c r="H13" s="105">
        <f t="shared" si="0"/>
        <v>289000</v>
      </c>
    </row>
    <row r="14" spans="1:11" x14ac:dyDescent="0.2">
      <c r="A14" t="s">
        <v>499</v>
      </c>
      <c r="B14" s="108">
        <f>IF(ISERROR(VLOOKUP($D14,PARAMETRELER!$A:$D,3,0)),0,VLOOKUP($D14,PARAMETRELER!$A:$D,3,0))</f>
        <v>121</v>
      </c>
      <c r="C14" s="108">
        <f>IF(ISERROR(VLOOKUP($D14,PARAMETRELER!$A:$D,4,0)),0,VLOOKUP($D14,PARAMETRELER!$A:$D,4,0))</f>
        <v>0</v>
      </c>
      <c r="D14" s="107">
        <v>101</v>
      </c>
      <c r="E14" s="2" t="s">
        <v>6</v>
      </c>
      <c r="F14" s="104">
        <v>300000</v>
      </c>
      <c r="G14" s="104">
        <v>200000</v>
      </c>
      <c r="H14" s="105">
        <f t="shared" si="0"/>
        <v>100000</v>
      </c>
    </row>
    <row r="15" spans="1:11" x14ac:dyDescent="0.2">
      <c r="A15" t="s">
        <v>499</v>
      </c>
      <c r="B15" s="108">
        <f>IF(ISERROR(VLOOKUP($D15,PARAMETRELER!$A:$D,3,0)),0,VLOOKUP($D15,PARAMETRELER!$A:$D,3,0))</f>
        <v>360</v>
      </c>
      <c r="C15" s="108">
        <f>IF(ISERROR(VLOOKUP($D15,PARAMETRELER!$A:$D,4,0)),0,VLOOKUP($D15,PARAMETRELER!$A:$D,4,0))</f>
        <v>0</v>
      </c>
      <c r="D15" s="107">
        <v>360</v>
      </c>
      <c r="E15" s="2" t="s">
        <v>115</v>
      </c>
      <c r="F15" s="104">
        <v>340000</v>
      </c>
      <c r="G15" s="104">
        <v>365000</v>
      </c>
      <c r="H15" s="105">
        <f t="shared" si="0"/>
        <v>-25000</v>
      </c>
    </row>
    <row r="16" spans="1:11" x14ac:dyDescent="0.2">
      <c r="A16" t="s">
        <v>499</v>
      </c>
      <c r="B16" s="108">
        <f>IF(ISERROR(VLOOKUP($D16,PARAMETRELER!$A:$D,3,0)),0,VLOOKUP($D16,PARAMETRELER!$A:$D,3,0))</f>
        <v>580</v>
      </c>
      <c r="C16" s="108">
        <f>IF(ISERROR(VLOOKUP($D16,PARAMETRELER!$A:$D,4,0)),0,VLOOKUP($D16,PARAMETRELER!$A:$D,4,0))</f>
        <v>0</v>
      </c>
      <c r="D16" s="107">
        <v>580</v>
      </c>
      <c r="E16" s="2" t="s">
        <v>155</v>
      </c>
      <c r="F16" s="104">
        <v>350000</v>
      </c>
      <c r="H16" s="105">
        <f t="shared" si="0"/>
        <v>350000</v>
      </c>
    </row>
    <row r="17" spans="1:8" x14ac:dyDescent="0.2">
      <c r="A17" t="s">
        <v>499</v>
      </c>
      <c r="B17" s="108">
        <f>IF(ISERROR(VLOOKUP($D17,PARAMETRELER!$A:$D,3,0)),0,VLOOKUP($D17,PARAMETRELER!$A:$D,3,0))</f>
        <v>102</v>
      </c>
      <c r="C17" s="108">
        <f>IF(ISERROR(VLOOKUP($D17,PARAMETRELER!$A:$D,4,0)),0,VLOOKUP($D17,PARAMETRELER!$A:$D,4,0))</f>
        <v>0</v>
      </c>
      <c r="D17" s="107">
        <v>102</v>
      </c>
      <c r="E17" s="2" t="s">
        <v>7</v>
      </c>
      <c r="F17" s="104">
        <v>500000</v>
      </c>
      <c r="G17" s="104">
        <v>450000</v>
      </c>
      <c r="H17" s="105">
        <f t="shared" si="0"/>
        <v>50000</v>
      </c>
    </row>
    <row r="18" spans="1:8" x14ac:dyDescent="0.2">
      <c r="A18" t="s">
        <v>499</v>
      </c>
      <c r="B18" s="108">
        <f>IF(ISERROR(VLOOKUP($D18,PARAMETRELER!$A:$D,3,0)),0,VLOOKUP($D18,PARAMETRELER!$A:$D,3,0))</f>
        <v>321</v>
      </c>
      <c r="C18" s="108">
        <f>IF(ISERROR(VLOOKUP($D18,PARAMETRELER!$A:$D,4,0)),0,VLOOKUP($D18,PARAMETRELER!$A:$D,4,0))</f>
        <v>0</v>
      </c>
      <c r="D18" s="107">
        <v>103</v>
      </c>
      <c r="E18" s="2" t="s">
        <v>8</v>
      </c>
      <c r="F18" s="104">
        <v>600000</v>
      </c>
      <c r="G18" s="104">
        <v>650000</v>
      </c>
      <c r="H18" s="105">
        <f t="shared" si="0"/>
        <v>-50000</v>
      </c>
    </row>
    <row r="19" spans="1:8" x14ac:dyDescent="0.2">
      <c r="A19" t="s">
        <v>499</v>
      </c>
      <c r="B19" s="108">
        <f>IF(ISERROR(VLOOKUP($D19,PARAMETRELER!$A:$D,3,0)),0,VLOOKUP($D19,PARAMETRELER!$A:$D,3,0))</f>
        <v>391</v>
      </c>
      <c r="C19" s="108">
        <f>IF(ISERROR(VLOOKUP($D19,PARAMETRELER!$A:$D,4,0)),0,VLOOKUP($D19,PARAMETRELER!$A:$D,4,0))</f>
        <v>0</v>
      </c>
      <c r="D19" s="107">
        <v>391</v>
      </c>
      <c r="E19" s="2" t="s">
        <v>126</v>
      </c>
      <c r="F19" s="104">
        <v>800000</v>
      </c>
      <c r="G19" s="104">
        <v>900000</v>
      </c>
      <c r="H19" s="105">
        <f t="shared" si="0"/>
        <v>-100000</v>
      </c>
    </row>
    <row r="20" spans="1:8" x14ac:dyDescent="0.2">
      <c r="A20" t="s">
        <v>499</v>
      </c>
      <c r="B20" s="108">
        <f>IF(ISERROR(VLOOKUP($D20,PARAMETRELER!$A:$D,3,0)),0,VLOOKUP($D20,PARAMETRELER!$A:$D,3,0))</f>
        <v>191</v>
      </c>
      <c r="C20" s="108">
        <f>IF(ISERROR(VLOOKUP($D20,PARAMETRELER!$A:$D,4,0)),0,VLOOKUP($D20,PARAMETRELER!$A:$D,4,0))</f>
        <v>0</v>
      </c>
      <c r="D20" s="107">
        <v>191</v>
      </c>
      <c r="E20" s="2" t="s">
        <v>44</v>
      </c>
      <c r="F20" s="104">
        <v>920000</v>
      </c>
      <c r="G20" s="104">
        <v>800000</v>
      </c>
      <c r="H20" s="105">
        <f t="shared" si="0"/>
        <v>120000</v>
      </c>
    </row>
    <row r="21" spans="1:8" x14ac:dyDescent="0.2">
      <c r="A21" t="s">
        <v>499</v>
      </c>
      <c r="B21" s="108">
        <f>IF(ISERROR(VLOOKUP($D21,PARAMETRELER!$A:$D,3,0)),0,VLOOKUP($D21,PARAMETRELER!$A:$D,3,0))</f>
        <v>250</v>
      </c>
      <c r="C21" s="108">
        <f>IF(ISERROR(VLOOKUP($D21,PARAMETRELER!$A:$D,4,0)),0,VLOOKUP($D21,PARAMETRELER!$A:$D,4,0))</f>
        <v>0</v>
      </c>
      <c r="D21" s="107">
        <v>250</v>
      </c>
      <c r="E21" s="2" t="s">
        <v>64</v>
      </c>
      <c r="F21" s="104">
        <v>1000000</v>
      </c>
      <c r="H21" s="105">
        <f t="shared" si="0"/>
        <v>1000000</v>
      </c>
    </row>
    <row r="22" spans="1:8" x14ac:dyDescent="0.2">
      <c r="A22" t="s">
        <v>499</v>
      </c>
      <c r="B22" s="108">
        <f>IF(ISERROR(VLOOKUP($D22,PARAMETRELER!$A:$D,3,0)),0,VLOOKUP($D22,PARAMETRELER!$A:$D,3,0))</f>
        <v>335</v>
      </c>
      <c r="C22" s="108">
        <f>IF(ISERROR(VLOOKUP($D22,PARAMETRELER!$A:$D,4,0)),0,VLOOKUP($D22,PARAMETRELER!$A:$D,4,0))</f>
        <v>0</v>
      </c>
      <c r="D22" s="107">
        <v>335</v>
      </c>
      <c r="E22" s="2" t="s">
        <v>109</v>
      </c>
      <c r="F22" s="104">
        <v>1000000</v>
      </c>
      <c r="G22" s="104">
        <v>1100000</v>
      </c>
      <c r="H22" s="105">
        <f t="shared" si="0"/>
        <v>-100000</v>
      </c>
    </row>
    <row r="23" spans="1:8" x14ac:dyDescent="0.2">
      <c r="A23" t="s">
        <v>499</v>
      </c>
      <c r="B23" s="108">
        <f>IF(ISERROR(VLOOKUP($D23,PARAMETRELER!$A:$D,3,0)),0,VLOOKUP($D23,PARAMETRELER!$A:$D,3,0))</f>
        <v>121</v>
      </c>
      <c r="C23" s="108">
        <f>IF(ISERROR(VLOOKUP($D23,PARAMETRELER!$A:$D,4,0)),0,VLOOKUP($D23,PARAMETRELER!$A:$D,4,0))</f>
        <v>0</v>
      </c>
      <c r="D23" s="107">
        <v>121</v>
      </c>
      <c r="E23" s="2" t="s">
        <v>16</v>
      </c>
      <c r="F23" s="104">
        <v>1200000</v>
      </c>
      <c r="G23" s="104">
        <v>1080000</v>
      </c>
      <c r="H23" s="105">
        <f t="shared" si="0"/>
        <v>120000</v>
      </c>
    </row>
    <row r="24" spans="1:8" x14ac:dyDescent="0.2">
      <c r="A24" t="s">
        <v>499</v>
      </c>
      <c r="B24" s="108">
        <f>IF(ISERROR(VLOOKUP($D24,PARAMETRELER!$A:$D,3,0)),0,VLOOKUP($D24,PARAMETRELER!$A:$D,3,0))</f>
        <v>621</v>
      </c>
      <c r="C24" s="108">
        <f>IF(ISERROR(VLOOKUP($D24,PARAMETRELER!$A:$D,4,0)),0,VLOOKUP($D24,PARAMETRELER!$A:$D,4,0))</f>
        <v>621</v>
      </c>
      <c r="D24" s="107">
        <v>621</v>
      </c>
      <c r="E24" s="2" t="s">
        <v>165</v>
      </c>
      <c r="F24" s="104">
        <v>3000000</v>
      </c>
      <c r="H24" s="105">
        <f t="shared" si="0"/>
        <v>3000000</v>
      </c>
    </row>
    <row r="25" spans="1:8" x14ac:dyDescent="0.2">
      <c r="A25" t="s">
        <v>499</v>
      </c>
      <c r="B25" s="108">
        <f>IF(ISERROR(VLOOKUP($D25,PARAMETRELER!$A:$D,3,0)),0,VLOOKUP($D25,PARAMETRELER!$A:$D,3,0))</f>
        <v>153</v>
      </c>
      <c r="C25" s="108">
        <f>IF(ISERROR(VLOOKUP($D25,PARAMETRELER!$A:$D,4,0)),0,VLOOKUP($D25,PARAMETRELER!$A:$D,4,0))</f>
        <v>0</v>
      </c>
      <c r="D25" s="107">
        <v>153</v>
      </c>
      <c r="E25" s="2" t="s">
        <v>34</v>
      </c>
      <c r="F25" s="104">
        <v>4000000</v>
      </c>
      <c r="G25" s="104">
        <v>3000000</v>
      </c>
      <c r="H25" s="105">
        <f t="shared" si="0"/>
        <v>1000000</v>
      </c>
    </row>
    <row r="26" spans="1:8" x14ac:dyDescent="0.2">
      <c r="A26" t="s">
        <v>499</v>
      </c>
      <c r="B26" s="108">
        <f>IF(ISERROR(VLOOKUP($D26,PARAMETRELER!$A:$D,3,0)),0,VLOOKUP($D26,PARAMETRELER!$A:$D,3,0))</f>
        <v>320</v>
      </c>
      <c r="C26" s="108">
        <f>IF(ISERROR(VLOOKUP($D26,PARAMETRELER!$A:$D,4,0)),0,VLOOKUP($D26,PARAMETRELER!$A:$D,4,0))</f>
        <v>0</v>
      </c>
      <c r="D26" s="107">
        <v>320</v>
      </c>
      <c r="E26" s="2" t="s">
        <v>101</v>
      </c>
      <c r="F26" s="104">
        <v>4200000</v>
      </c>
      <c r="G26" s="104">
        <v>4600000</v>
      </c>
      <c r="H26" s="105">
        <f t="shared" si="0"/>
        <v>-400000</v>
      </c>
    </row>
    <row r="27" spans="1:8" x14ac:dyDescent="0.2">
      <c r="A27" t="s">
        <v>499</v>
      </c>
      <c r="B27" s="108">
        <f>IF(ISERROR(VLOOKUP($D27,PARAMETRELER!$A:$D,3,0)),0,VLOOKUP($D27,PARAMETRELER!$A:$D,3,0))</f>
        <v>120</v>
      </c>
      <c r="C27" s="108">
        <f>IF(ISERROR(VLOOKUP($D27,PARAMETRELER!$A:$D,4,0)),0,VLOOKUP($D27,PARAMETRELER!$A:$D,4,0))</f>
        <v>0</v>
      </c>
      <c r="D27" s="107">
        <v>120</v>
      </c>
      <c r="E27" s="2" t="s">
        <v>15</v>
      </c>
      <c r="F27" s="104">
        <v>6000000</v>
      </c>
      <c r="G27" s="104">
        <v>5700000</v>
      </c>
      <c r="H27" s="105">
        <f t="shared" si="0"/>
        <v>300000</v>
      </c>
    </row>
    <row r="28" spans="1:8" x14ac:dyDescent="0.2">
      <c r="A28" t="s">
        <v>499</v>
      </c>
      <c r="B28" s="108">
        <f>IF(ISERROR(VLOOKUP($D28,PARAMETRELER!$A:$D,3,0)),0,VLOOKUP($D28,PARAMETRELER!$A:$D,3,0))</f>
        <v>257</v>
      </c>
      <c r="C28" s="108">
        <f>IF(ISERROR(VLOOKUP($D28,PARAMETRELER!$A:$D,4,0)),0,VLOOKUP($D28,PARAMETRELER!$A:$D,4,0))</f>
        <v>0</v>
      </c>
      <c r="D28" s="107">
        <v>257</v>
      </c>
      <c r="E28" s="2" t="s">
        <v>71</v>
      </c>
      <c r="G28" s="104">
        <v>50000</v>
      </c>
      <c r="H28" s="105">
        <f>+F28-G28</f>
        <v>-50000</v>
      </c>
    </row>
    <row r="29" spans="1:8" x14ac:dyDescent="0.2">
      <c r="A29" t="s">
        <v>499</v>
      </c>
      <c r="B29" s="108">
        <f>IF(ISERROR(VLOOKUP($D29,PARAMETRELER!$A:$D,3,0)),0,VLOOKUP($D29,PARAMETRELER!$A:$D,3,0))</f>
        <v>500</v>
      </c>
      <c r="C29" s="108">
        <f>IF(ISERROR(VLOOKUP($D29,PARAMETRELER!$A:$D,4,0)),0,VLOOKUP($D29,PARAMETRELER!$A:$D,4,0))</f>
        <v>0</v>
      </c>
      <c r="D29" s="107">
        <v>500</v>
      </c>
      <c r="E29" s="2" t="s">
        <v>140</v>
      </c>
      <c r="G29" s="104">
        <v>500000</v>
      </c>
      <c r="H29" s="105">
        <f>+F29-G29</f>
        <v>-500000</v>
      </c>
    </row>
    <row r="30" spans="1:8" x14ac:dyDescent="0.2">
      <c r="A30" t="s">
        <v>499</v>
      </c>
      <c r="B30" s="108">
        <f>IF(ISERROR(VLOOKUP($D30,PARAMETRELER!$A:$D,3,0)),0,VLOOKUP($D30,PARAMETRELER!$A:$D,3,0))</f>
        <v>601</v>
      </c>
      <c r="C30" s="108">
        <f>IF(ISERROR(VLOOKUP($D30,PARAMETRELER!$A:$D,4,0)),0,VLOOKUP($D30,PARAMETRELER!$A:$D,4,0))</f>
        <v>601</v>
      </c>
      <c r="D30" s="107">
        <v>601</v>
      </c>
      <c r="E30" s="2" t="s">
        <v>159</v>
      </c>
      <c r="G30" s="104">
        <v>919500</v>
      </c>
      <c r="H30" s="105">
        <f>+F30-G30</f>
        <v>-919500</v>
      </c>
    </row>
    <row r="31" spans="1:8" x14ac:dyDescent="0.2">
      <c r="A31" t="s">
        <v>499</v>
      </c>
      <c r="B31" s="108">
        <f>IF(ISERROR(VLOOKUP($D31,PARAMETRELER!$A:$D,3,0)),0,VLOOKUP($D31,PARAMETRELER!$A:$D,3,0))</f>
        <v>600</v>
      </c>
      <c r="C31" s="108">
        <f>IF(ISERROR(VLOOKUP($D31,PARAMETRELER!$A:$D,4,0)),0,VLOOKUP($D31,PARAMETRELER!$A:$D,4,0))</f>
        <v>600</v>
      </c>
      <c r="D31" s="107">
        <v>600</v>
      </c>
      <c r="E31" s="2" t="s">
        <v>158</v>
      </c>
      <c r="G31" s="104">
        <v>5250000</v>
      </c>
      <c r="H31" s="105">
        <f>+F31-G31</f>
        <v>-5250000</v>
      </c>
    </row>
    <row r="33" spans="1:8" x14ac:dyDescent="0.2">
      <c r="A33" t="s">
        <v>500</v>
      </c>
      <c r="B33" s="108">
        <f>IF(ISERROR(VLOOKUP($D33,PARAMETRELER!$A:$D,3,0)),0,VLOOKUP($D33,PARAMETRELER!$A:$D,3,0))</f>
        <v>391</v>
      </c>
      <c r="C33" s="108">
        <f>IF(ISERROR(VLOOKUP($D33,PARAMETRELER!$A:$D,4,0)),0,VLOOKUP($D33,PARAMETRELER!$A:$D,4,0))</f>
        <v>0</v>
      </c>
      <c r="D33" s="107">
        <v>391</v>
      </c>
      <c r="E33" s="2" t="str">
        <f>VLOOKUP(D33,PARAMETRELER!$A$3:$B$287,2,0)</f>
        <v>HESAPLANAN KDV</v>
      </c>
      <c r="F33" s="104">
        <v>100000</v>
      </c>
      <c r="H33" s="105">
        <f t="shared" ref="H33:H46" si="1">+F33-G33</f>
        <v>100000</v>
      </c>
    </row>
    <row r="34" spans="1:8" x14ac:dyDescent="0.2">
      <c r="A34" t="s">
        <v>500</v>
      </c>
      <c r="B34" s="108">
        <f>IF(ISERROR(VLOOKUP($D34,PARAMETRELER!$A:$D,3,0)),0,VLOOKUP($D34,PARAMETRELER!$A:$D,3,0))</f>
        <v>190</v>
      </c>
      <c r="C34" s="108">
        <f>IF(ISERROR(VLOOKUP($D34,PARAMETRELER!$A:$D,4,0)),0,VLOOKUP($D34,PARAMETRELER!$A:$D,4,0))</f>
        <v>0</v>
      </c>
      <c r="D34" s="107">
        <v>190</v>
      </c>
      <c r="E34" s="2" t="str">
        <f>VLOOKUP(D34,PARAMETRELER!$A$3:$B$287,2,0)</f>
        <v>DEVREDEN KATMA DEĞER VERGİSİ</v>
      </c>
      <c r="F34" s="104">
        <v>20000</v>
      </c>
      <c r="H34" s="105">
        <f t="shared" si="1"/>
        <v>20000</v>
      </c>
    </row>
    <row r="35" spans="1:8" x14ac:dyDescent="0.2">
      <c r="A35" t="s">
        <v>500</v>
      </c>
      <c r="B35" s="108">
        <f>IF(ISERROR(VLOOKUP($D35,PARAMETRELER!$A:$D,3,0)),0,VLOOKUP($D35,PARAMETRELER!$A:$D,3,0))</f>
        <v>191</v>
      </c>
      <c r="C35" s="108">
        <f>IF(ISERROR(VLOOKUP($D35,PARAMETRELER!$A:$D,4,0)),0,VLOOKUP($D35,PARAMETRELER!$A:$D,4,0))</f>
        <v>0</v>
      </c>
      <c r="D35" s="107">
        <v>191</v>
      </c>
      <c r="E35" s="2" t="str">
        <f>VLOOKUP(D35,PARAMETRELER!$A$3:$B$287,2,0)</f>
        <v>İNDİRİLECEK KDV</v>
      </c>
      <c r="G35" s="104">
        <v>120000</v>
      </c>
      <c r="H35" s="105">
        <f t="shared" si="1"/>
        <v>-120000</v>
      </c>
    </row>
    <row r="37" spans="1:8" x14ac:dyDescent="0.2">
      <c r="A37" t="s">
        <v>515</v>
      </c>
      <c r="B37" s="108">
        <f>IF(ISERROR(VLOOKUP($D37,PARAMETRELER!$A:$D,3,0)),0,VLOOKUP($D37,PARAMETRELER!$A:$D,3,0))</f>
        <v>770</v>
      </c>
      <c r="C37" s="108">
        <f>IF(ISERROR(VLOOKUP($D37,PARAMETRELER!$A:$D,4,0)),0,VLOOKUP($D37,PARAMETRELER!$A:$D,4,0))</f>
        <v>632</v>
      </c>
      <c r="D37" s="107">
        <v>770</v>
      </c>
      <c r="E37" s="2" t="str">
        <f>VLOOKUP(D37,PARAMETRELER!$A$3:$B$287,2,0)</f>
        <v>GENEL YÖNETİM GİDERLERİ</v>
      </c>
      <c r="F37" s="104">
        <v>30000</v>
      </c>
      <c r="H37" s="105">
        <f t="shared" si="1"/>
        <v>30000</v>
      </c>
    </row>
    <row r="38" spans="1:8" x14ac:dyDescent="0.2">
      <c r="A38" t="s">
        <v>515</v>
      </c>
      <c r="B38" s="108">
        <f>IF(ISERROR(VLOOKUP($D38,PARAMETRELER!$A:$D,3,0)),0,VLOOKUP($D38,PARAMETRELER!$A:$D,3,0))</f>
        <v>257</v>
      </c>
      <c r="C38" s="108">
        <f>IF(ISERROR(VLOOKUP($D38,PARAMETRELER!$A:$D,4,0)),0,VLOOKUP($D38,PARAMETRELER!$A:$D,4,0))</f>
        <v>0</v>
      </c>
      <c r="D38" s="107">
        <v>257</v>
      </c>
      <c r="E38" s="2" t="str">
        <f>VLOOKUP(D38,PARAMETRELER!$A$3:$B$287,2,0)</f>
        <v>BİRİKMİŞ AMORTİSMANLAR (-)</v>
      </c>
      <c r="G38" s="104">
        <v>30000</v>
      </c>
      <c r="H38" s="105">
        <f t="shared" si="1"/>
        <v>-30000</v>
      </c>
    </row>
    <row r="40" spans="1:8" x14ac:dyDescent="0.2">
      <c r="A40" t="s">
        <v>516</v>
      </c>
      <c r="B40" s="108">
        <f>IF(ISERROR(VLOOKUP($D40,PARAMETRELER!$A:$D,3,0)),0,VLOOKUP($D40,PARAMETRELER!$A:$D,3,0))</f>
        <v>128</v>
      </c>
      <c r="C40" s="108">
        <f>IF(ISERROR(VLOOKUP($D40,PARAMETRELER!$A:$D,4,0)),0,VLOOKUP($D40,PARAMETRELER!$A:$D,4,0))</f>
        <v>0</v>
      </c>
      <c r="D40" s="107">
        <v>128</v>
      </c>
      <c r="E40" s="2" t="str">
        <f>VLOOKUP(D40,PARAMETRELER!$A$3:$B$287,2,0)</f>
        <v>ŞÜPHELİ TİCARİ ALACAKLAR</v>
      </c>
      <c r="F40" s="104">
        <v>5000</v>
      </c>
      <c r="H40" s="105">
        <f>+F40-G40</f>
        <v>5000</v>
      </c>
    </row>
    <row r="41" spans="1:8" x14ac:dyDescent="0.2">
      <c r="A41" t="s">
        <v>516</v>
      </c>
      <c r="B41" s="108">
        <f>IF(ISERROR(VLOOKUP($D41,PARAMETRELER!$A:$D,3,0)),0,VLOOKUP($D41,PARAMETRELER!$A:$D,3,0))</f>
        <v>120</v>
      </c>
      <c r="C41" s="108">
        <f>IF(ISERROR(VLOOKUP($D41,PARAMETRELER!$A:$D,4,0)),0,VLOOKUP($D41,PARAMETRELER!$A:$D,4,0))</f>
        <v>0</v>
      </c>
      <c r="D41" s="107">
        <v>120</v>
      </c>
      <c r="E41" s="2" t="str">
        <f>VLOOKUP(D41,PARAMETRELER!$A$3:$B$287,2,0)</f>
        <v>ALICILAR</v>
      </c>
      <c r="G41" s="104">
        <v>5000</v>
      </c>
      <c r="H41" s="105">
        <f t="shared" si="1"/>
        <v>-5000</v>
      </c>
    </row>
    <row r="42" spans="1:8" x14ac:dyDescent="0.2">
      <c r="A42" t="s">
        <v>516</v>
      </c>
      <c r="B42" s="108">
        <f>IF(ISERROR(VLOOKUP($D42,PARAMETRELER!$A:$D,3,0)),0,VLOOKUP($D42,PARAMETRELER!$A:$D,3,0))</f>
        <v>654</v>
      </c>
      <c r="C42" s="108">
        <f>IF(ISERROR(VLOOKUP($D42,PARAMETRELER!$A:$D,4,0)),0,VLOOKUP($D42,PARAMETRELER!$A:$D,4,0))</f>
        <v>654</v>
      </c>
      <c r="D42" s="107">
        <v>654</v>
      </c>
      <c r="E42" s="2" t="str">
        <f>VLOOKUP(D42,PARAMETRELER!$A$3:$B$287,2,0)</f>
        <v>KARŞILIK GİDERLERİ (-)</v>
      </c>
      <c r="F42" s="104">
        <v>4000</v>
      </c>
      <c r="H42" s="105">
        <f t="shared" si="1"/>
        <v>4000</v>
      </c>
    </row>
    <row r="43" spans="1:8" x14ac:dyDescent="0.2">
      <c r="A43" t="s">
        <v>516</v>
      </c>
      <c r="B43" s="108">
        <f>IF(ISERROR(VLOOKUP($D43,PARAMETRELER!$A:$D,3,0)),0,VLOOKUP($D43,PARAMETRELER!$A:$D,3,0))</f>
        <v>129</v>
      </c>
      <c r="C43" s="108">
        <f>IF(ISERROR(VLOOKUP($D43,PARAMETRELER!$A:$D,4,0)),0,VLOOKUP($D43,PARAMETRELER!$A:$D,4,0))</f>
        <v>0</v>
      </c>
      <c r="D43" s="107">
        <v>129</v>
      </c>
      <c r="E43" s="2" t="str">
        <f>VLOOKUP(D43,PARAMETRELER!$A$3:$B$287,2,0)</f>
        <v>ŞÜPHELİ TİC.AL. KARŞIĞI (-)</v>
      </c>
      <c r="G43" s="104">
        <v>4000</v>
      </c>
      <c r="H43" s="105">
        <f t="shared" si="1"/>
        <v>-4000</v>
      </c>
    </row>
    <row r="45" spans="1:8" x14ac:dyDescent="0.2">
      <c r="A45" t="s">
        <v>517</v>
      </c>
      <c r="B45" s="108">
        <f>IF(ISERROR(VLOOKUP($D45,PARAMETRELER!$A:$D,3,0)),0,VLOOKUP($D45,PARAMETRELER!$A:$D,3,0))</f>
        <v>197</v>
      </c>
      <c r="C45" s="108">
        <f>IF(ISERROR(VLOOKUP($D45,PARAMETRELER!$A:$D,4,0)),0,VLOOKUP($D45,PARAMETRELER!$A:$D,4,0))</f>
        <v>0</v>
      </c>
      <c r="D45" s="107">
        <v>197</v>
      </c>
      <c r="E45" s="2" t="str">
        <f>VLOOKUP(D45,PARAMETRELER!$A$3:$B$287,2,0)</f>
        <v>SAYIM VE TESELLÜM NOKSANLARI</v>
      </c>
      <c r="F45" s="104">
        <v>60000</v>
      </c>
      <c r="H45" s="105">
        <f t="shared" si="1"/>
        <v>60000</v>
      </c>
    </row>
    <row r="46" spans="1:8" x14ac:dyDescent="0.2">
      <c r="A46" t="s">
        <v>517</v>
      </c>
      <c r="B46" s="108">
        <f>IF(ISERROR(VLOOKUP($D46,PARAMETRELER!$A:$D,3,0)),0,VLOOKUP($D46,PARAMETRELER!$A:$D,3,0))</f>
        <v>153</v>
      </c>
      <c r="C46" s="108">
        <f>IF(ISERROR(VLOOKUP($D46,PARAMETRELER!$A:$D,4,0)),0,VLOOKUP($D46,PARAMETRELER!$A:$D,4,0))</f>
        <v>0</v>
      </c>
      <c r="D46" s="107">
        <v>153</v>
      </c>
      <c r="E46" s="2" t="str">
        <f>VLOOKUP(D46,PARAMETRELER!$A$3:$B$287,2,0)</f>
        <v>TİCARİ MALLAR</v>
      </c>
      <c r="G46" s="104">
        <v>60000</v>
      </c>
      <c r="H46" s="105">
        <f t="shared" si="1"/>
        <v>-60000</v>
      </c>
    </row>
  </sheetData>
  <sortState xmlns:xlrd2="http://schemas.microsoft.com/office/spreadsheetml/2017/richdata2" ref="A29:J957">
    <sortCondition ref="G28:G957"/>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5AFB7-E1E9-4F64-96E6-D768653499FD}">
  <sheetPr>
    <tabColor rgb="FF00B0F0"/>
  </sheetPr>
  <dimension ref="A1:G286"/>
  <sheetViews>
    <sheetView tabSelected="1" topLeftCell="C1" workbookViewId="0">
      <selection activeCell="F13" sqref="F13"/>
    </sheetView>
  </sheetViews>
  <sheetFormatPr defaultRowHeight="15" x14ac:dyDescent="0.2"/>
  <cols>
    <col min="1" max="1" width="16.0078125" bestFit="1" customWidth="1"/>
    <col min="2" max="2" width="11.43359375" bestFit="1" customWidth="1"/>
    <col min="6" max="6" width="16.0078125" bestFit="1" customWidth="1"/>
    <col min="7" max="7" width="11.43359375" style="1" bestFit="1" customWidth="1"/>
  </cols>
  <sheetData>
    <row r="1" spans="1:7" x14ac:dyDescent="0.2">
      <c r="A1" s="3" t="s">
        <v>241</v>
      </c>
      <c r="B1" t="s">
        <v>242</v>
      </c>
      <c r="F1" s="3" t="s">
        <v>241</v>
      </c>
      <c r="G1" t="s">
        <v>242</v>
      </c>
    </row>
    <row r="3" spans="1:7" x14ac:dyDescent="0.2">
      <c r="A3" s="3" t="s">
        <v>243</v>
      </c>
      <c r="B3" t="s">
        <v>246</v>
      </c>
      <c r="F3" s="3" t="s">
        <v>243</v>
      </c>
      <c r="G3" t="s">
        <v>246</v>
      </c>
    </row>
    <row r="4" spans="1:7" x14ac:dyDescent="0.2">
      <c r="A4" s="4">
        <v>0</v>
      </c>
      <c r="B4" s="5">
        <v>2500500</v>
      </c>
      <c r="F4" s="4">
        <v>100</v>
      </c>
      <c r="G4" s="5">
        <v>500</v>
      </c>
    </row>
    <row r="5" spans="1:7" x14ac:dyDescent="0.2">
      <c r="A5" s="4">
        <v>600</v>
      </c>
      <c r="B5" s="5">
        <v>-5250000</v>
      </c>
      <c r="F5" s="4">
        <v>102</v>
      </c>
      <c r="G5" s="5">
        <v>50000</v>
      </c>
    </row>
    <row r="6" spans="1:7" x14ac:dyDescent="0.2">
      <c r="A6" s="4">
        <v>601</v>
      </c>
      <c r="B6" s="5">
        <v>-919500</v>
      </c>
      <c r="F6" s="4">
        <v>108</v>
      </c>
      <c r="G6" s="5">
        <v>10000</v>
      </c>
    </row>
    <row r="7" spans="1:7" x14ac:dyDescent="0.2">
      <c r="A7" s="4">
        <v>610</v>
      </c>
      <c r="B7" s="5">
        <v>125000</v>
      </c>
      <c r="F7" s="4">
        <v>110</v>
      </c>
      <c r="G7" s="5">
        <v>289000</v>
      </c>
    </row>
    <row r="8" spans="1:7" x14ac:dyDescent="0.2">
      <c r="A8" s="4">
        <v>621</v>
      </c>
      <c r="B8" s="5">
        <v>3000000</v>
      </c>
      <c r="F8" s="4">
        <v>120</v>
      </c>
      <c r="G8" s="5">
        <v>295000</v>
      </c>
    </row>
    <row r="9" spans="1:7" x14ac:dyDescent="0.2">
      <c r="A9" s="4">
        <v>622</v>
      </c>
      <c r="B9" s="5">
        <v>150000</v>
      </c>
      <c r="F9" s="4">
        <v>121</v>
      </c>
      <c r="G9" s="5">
        <v>220000</v>
      </c>
    </row>
    <row r="10" spans="1:7" x14ac:dyDescent="0.2">
      <c r="A10" s="4">
        <v>631</v>
      </c>
      <c r="B10" s="5">
        <v>225000</v>
      </c>
      <c r="F10" s="4">
        <v>126</v>
      </c>
      <c r="G10" s="5">
        <v>200000</v>
      </c>
    </row>
    <row r="11" spans="1:7" x14ac:dyDescent="0.2">
      <c r="A11" s="4">
        <v>632</v>
      </c>
      <c r="B11" s="5">
        <v>160000</v>
      </c>
      <c r="F11" s="4">
        <v>128</v>
      </c>
      <c r="G11" s="5">
        <v>5000</v>
      </c>
    </row>
    <row r="12" spans="1:7" x14ac:dyDescent="0.2">
      <c r="A12" s="4">
        <v>654</v>
      </c>
      <c r="B12" s="5">
        <v>4000</v>
      </c>
      <c r="F12" s="4">
        <v>129</v>
      </c>
      <c r="G12" s="5">
        <v>-4000</v>
      </c>
    </row>
    <row r="13" spans="1:7" x14ac:dyDescent="0.2">
      <c r="A13" s="4">
        <v>660</v>
      </c>
      <c r="B13" s="5">
        <v>5000</v>
      </c>
      <c r="F13" s="4">
        <v>153</v>
      </c>
      <c r="G13" s="5">
        <v>940000</v>
      </c>
    </row>
    <row r="14" spans="1:7" x14ac:dyDescent="0.2">
      <c r="A14" s="4" t="s">
        <v>244</v>
      </c>
      <c r="B14" s="5"/>
      <c r="F14" s="4">
        <v>180</v>
      </c>
      <c r="G14" s="5">
        <v>40000</v>
      </c>
    </row>
    <row r="15" spans="1:7" x14ac:dyDescent="0.2">
      <c r="A15" s="4" t="s">
        <v>245</v>
      </c>
      <c r="B15" s="5">
        <v>0</v>
      </c>
      <c r="F15" s="4">
        <v>190</v>
      </c>
      <c r="G15" s="5">
        <v>20000</v>
      </c>
    </row>
    <row r="16" spans="1:7" x14ac:dyDescent="0.2">
      <c r="F16" s="4">
        <v>191</v>
      </c>
      <c r="G16" s="5">
        <v>0</v>
      </c>
    </row>
    <row r="17" spans="6:7" x14ac:dyDescent="0.2">
      <c r="F17" s="4">
        <v>193</v>
      </c>
      <c r="G17" s="5">
        <v>30000</v>
      </c>
    </row>
    <row r="18" spans="6:7" x14ac:dyDescent="0.2">
      <c r="F18" s="4">
        <v>197</v>
      </c>
      <c r="G18" s="5">
        <v>60000</v>
      </c>
    </row>
    <row r="19" spans="6:7" x14ac:dyDescent="0.2">
      <c r="F19" s="4">
        <v>250</v>
      </c>
      <c r="G19" s="5">
        <v>1000000</v>
      </c>
    </row>
    <row r="20" spans="6:7" x14ac:dyDescent="0.2">
      <c r="F20" s="4">
        <v>255</v>
      </c>
      <c r="G20" s="5">
        <v>150000</v>
      </c>
    </row>
    <row r="21" spans="6:7" x14ac:dyDescent="0.2">
      <c r="F21" s="4">
        <v>257</v>
      </c>
      <c r="G21" s="5">
        <v>-80000</v>
      </c>
    </row>
    <row r="22" spans="6:7" x14ac:dyDescent="0.2">
      <c r="F22" s="4">
        <v>320</v>
      </c>
      <c r="G22" s="5">
        <v>-400000</v>
      </c>
    </row>
    <row r="23" spans="6:7" x14ac:dyDescent="0.2">
      <c r="F23" s="4">
        <v>321</v>
      </c>
      <c r="G23" s="5">
        <v>-50000</v>
      </c>
    </row>
    <row r="24" spans="6:7" x14ac:dyDescent="0.2">
      <c r="F24" s="4">
        <v>335</v>
      </c>
      <c r="G24" s="5">
        <v>-100000</v>
      </c>
    </row>
    <row r="25" spans="6:7" x14ac:dyDescent="0.2">
      <c r="F25" s="4">
        <v>360</v>
      </c>
      <c r="G25" s="5">
        <v>-25000</v>
      </c>
    </row>
    <row r="26" spans="6:7" x14ac:dyDescent="0.2">
      <c r="F26" s="4">
        <v>391</v>
      </c>
      <c r="G26" s="5">
        <v>0</v>
      </c>
    </row>
    <row r="27" spans="6:7" x14ac:dyDescent="0.2">
      <c r="F27" s="4">
        <v>500</v>
      </c>
      <c r="G27" s="5">
        <v>-500000</v>
      </c>
    </row>
    <row r="28" spans="6:7" x14ac:dyDescent="0.2">
      <c r="F28" s="4">
        <v>580</v>
      </c>
      <c r="G28" s="5">
        <v>350000</v>
      </c>
    </row>
    <row r="29" spans="6:7" x14ac:dyDescent="0.2">
      <c r="F29" s="4">
        <v>600</v>
      </c>
      <c r="G29" s="5">
        <v>-5250000</v>
      </c>
    </row>
    <row r="30" spans="6:7" x14ac:dyDescent="0.2">
      <c r="F30" s="4">
        <v>601</v>
      </c>
      <c r="G30" s="5">
        <v>-919500</v>
      </c>
    </row>
    <row r="31" spans="6:7" x14ac:dyDescent="0.2">
      <c r="F31" s="4">
        <v>610</v>
      </c>
      <c r="G31" s="5">
        <v>125000</v>
      </c>
    </row>
    <row r="32" spans="6:7" x14ac:dyDescent="0.2">
      <c r="F32" s="4">
        <v>621</v>
      </c>
      <c r="G32" s="5">
        <v>3000000</v>
      </c>
    </row>
    <row r="33" spans="6:7" x14ac:dyDescent="0.2">
      <c r="F33" s="4">
        <v>654</v>
      </c>
      <c r="G33" s="5">
        <v>4000</v>
      </c>
    </row>
    <row r="34" spans="6:7" x14ac:dyDescent="0.2">
      <c r="F34" s="4">
        <v>740</v>
      </c>
      <c r="G34" s="5">
        <v>150000</v>
      </c>
    </row>
    <row r="35" spans="6:7" x14ac:dyDescent="0.2">
      <c r="F35" s="4">
        <v>760</v>
      </c>
      <c r="G35" s="5">
        <v>225000</v>
      </c>
    </row>
    <row r="36" spans="6:7" x14ac:dyDescent="0.2">
      <c r="F36" s="4">
        <v>770</v>
      </c>
      <c r="G36" s="5">
        <v>160000</v>
      </c>
    </row>
    <row r="37" spans="6:7" x14ac:dyDescent="0.2">
      <c r="F37" s="4">
        <v>780</v>
      </c>
      <c r="G37" s="5">
        <v>5000</v>
      </c>
    </row>
    <row r="38" spans="6:7" x14ac:dyDescent="0.2">
      <c r="F38" s="4" t="s">
        <v>244</v>
      </c>
      <c r="G38" s="5"/>
    </row>
    <row r="39" spans="6:7" x14ac:dyDescent="0.2">
      <c r="F39" s="4" t="s">
        <v>245</v>
      </c>
      <c r="G39" s="5">
        <v>0</v>
      </c>
    </row>
    <row r="40" spans="6:7" x14ac:dyDescent="0.2">
      <c r="G40"/>
    </row>
    <row r="41" spans="6:7" x14ac:dyDescent="0.2">
      <c r="G41"/>
    </row>
    <row r="42" spans="6:7" x14ac:dyDescent="0.2">
      <c r="G42"/>
    </row>
    <row r="43" spans="6:7" x14ac:dyDescent="0.2">
      <c r="G43"/>
    </row>
    <row r="44" spans="6:7" x14ac:dyDescent="0.2">
      <c r="G44"/>
    </row>
    <row r="45" spans="6:7" x14ac:dyDescent="0.2">
      <c r="G45"/>
    </row>
    <row r="46" spans="6:7" x14ac:dyDescent="0.2">
      <c r="G46"/>
    </row>
    <row r="47" spans="6:7" x14ac:dyDescent="0.2">
      <c r="G47"/>
    </row>
    <row r="48" spans="6:7" x14ac:dyDescent="0.2">
      <c r="G48"/>
    </row>
    <row r="49" spans="7:7" x14ac:dyDescent="0.2">
      <c r="G49"/>
    </row>
    <row r="50" spans="7:7" x14ac:dyDescent="0.2">
      <c r="G50"/>
    </row>
    <row r="51" spans="7:7" x14ac:dyDescent="0.2">
      <c r="G51"/>
    </row>
    <row r="52" spans="7:7" x14ac:dyDescent="0.2">
      <c r="G52"/>
    </row>
    <row r="53" spans="7:7" x14ac:dyDescent="0.2">
      <c r="G53"/>
    </row>
    <row r="54" spans="7:7" x14ac:dyDescent="0.2">
      <c r="G54"/>
    </row>
    <row r="55" spans="7:7" x14ac:dyDescent="0.2">
      <c r="G55"/>
    </row>
    <row r="56" spans="7:7" x14ac:dyDescent="0.2">
      <c r="G56"/>
    </row>
    <row r="57" spans="7:7" x14ac:dyDescent="0.2">
      <c r="G57"/>
    </row>
    <row r="58" spans="7:7" x14ac:dyDescent="0.2">
      <c r="G58"/>
    </row>
    <row r="59" spans="7:7" x14ac:dyDescent="0.2">
      <c r="G59"/>
    </row>
    <row r="60" spans="7:7" x14ac:dyDescent="0.2">
      <c r="G60"/>
    </row>
    <row r="61" spans="7:7" x14ac:dyDescent="0.2">
      <c r="G61"/>
    </row>
    <row r="62" spans="7:7" x14ac:dyDescent="0.2">
      <c r="G62"/>
    </row>
    <row r="63" spans="7:7" x14ac:dyDescent="0.2">
      <c r="G63"/>
    </row>
    <row r="64" spans="7:7" x14ac:dyDescent="0.2">
      <c r="G64"/>
    </row>
    <row r="65" spans="7:7" x14ac:dyDescent="0.2">
      <c r="G65"/>
    </row>
    <row r="66" spans="7:7" x14ac:dyDescent="0.2">
      <c r="G66"/>
    </row>
    <row r="67" spans="7:7" x14ac:dyDescent="0.2">
      <c r="G67"/>
    </row>
    <row r="68" spans="7:7" x14ac:dyDescent="0.2">
      <c r="G68"/>
    </row>
    <row r="69" spans="7:7" x14ac:dyDescent="0.2">
      <c r="G69"/>
    </row>
    <row r="70" spans="7:7" x14ac:dyDescent="0.2">
      <c r="G70"/>
    </row>
    <row r="71" spans="7:7" x14ac:dyDescent="0.2">
      <c r="G71"/>
    </row>
    <row r="72" spans="7:7" x14ac:dyDescent="0.2">
      <c r="G72"/>
    </row>
    <row r="73" spans="7:7" x14ac:dyDescent="0.2">
      <c r="G73"/>
    </row>
    <row r="74" spans="7:7" x14ac:dyDescent="0.2">
      <c r="G74"/>
    </row>
    <row r="75" spans="7:7" x14ac:dyDescent="0.2">
      <c r="G75"/>
    </row>
    <row r="76" spans="7:7" x14ac:dyDescent="0.2">
      <c r="G76"/>
    </row>
    <row r="77" spans="7:7" x14ac:dyDescent="0.2">
      <c r="G77"/>
    </row>
    <row r="78" spans="7:7" x14ac:dyDescent="0.2">
      <c r="G78"/>
    </row>
    <row r="79" spans="7:7" x14ac:dyDescent="0.2">
      <c r="G79"/>
    </row>
    <row r="80" spans="7:7" x14ac:dyDescent="0.2">
      <c r="G80"/>
    </row>
    <row r="81" spans="7:7" x14ac:dyDescent="0.2">
      <c r="G81"/>
    </row>
    <row r="82" spans="7:7" x14ac:dyDescent="0.2">
      <c r="G82"/>
    </row>
    <row r="83" spans="7:7" x14ac:dyDescent="0.2">
      <c r="G83"/>
    </row>
    <row r="84" spans="7:7" x14ac:dyDescent="0.2">
      <c r="G84"/>
    </row>
    <row r="85" spans="7:7" x14ac:dyDescent="0.2">
      <c r="G85"/>
    </row>
    <row r="86" spans="7:7" x14ac:dyDescent="0.2">
      <c r="G86"/>
    </row>
    <row r="87" spans="7:7" x14ac:dyDescent="0.2">
      <c r="G87"/>
    </row>
    <row r="88" spans="7:7" x14ac:dyDescent="0.2">
      <c r="G88"/>
    </row>
    <row r="89" spans="7:7" x14ac:dyDescent="0.2">
      <c r="G89"/>
    </row>
    <row r="90" spans="7:7" x14ac:dyDescent="0.2">
      <c r="G90"/>
    </row>
    <row r="91" spans="7:7" x14ac:dyDescent="0.2">
      <c r="G91"/>
    </row>
    <row r="92" spans="7:7" x14ac:dyDescent="0.2">
      <c r="G92"/>
    </row>
    <row r="93" spans="7:7" x14ac:dyDescent="0.2">
      <c r="G93"/>
    </row>
    <row r="94" spans="7:7" x14ac:dyDescent="0.2">
      <c r="G94"/>
    </row>
    <row r="95" spans="7:7" x14ac:dyDescent="0.2">
      <c r="G95"/>
    </row>
    <row r="96" spans="7:7" x14ac:dyDescent="0.2">
      <c r="G96"/>
    </row>
    <row r="97" spans="7:7" x14ac:dyDescent="0.2">
      <c r="G97"/>
    </row>
    <row r="98" spans="7:7" x14ac:dyDescent="0.2">
      <c r="G98"/>
    </row>
    <row r="99" spans="7:7" x14ac:dyDescent="0.2">
      <c r="G99"/>
    </row>
    <row r="100" spans="7:7" x14ac:dyDescent="0.2">
      <c r="G100"/>
    </row>
    <row r="101" spans="7:7" x14ac:dyDescent="0.2">
      <c r="G101"/>
    </row>
    <row r="102" spans="7:7" x14ac:dyDescent="0.2">
      <c r="G102"/>
    </row>
    <row r="103" spans="7:7" x14ac:dyDescent="0.2">
      <c r="G103"/>
    </row>
    <row r="104" spans="7:7" x14ac:dyDescent="0.2">
      <c r="G104"/>
    </row>
    <row r="105" spans="7:7" x14ac:dyDescent="0.2">
      <c r="G105"/>
    </row>
    <row r="106" spans="7:7" x14ac:dyDescent="0.2">
      <c r="G106"/>
    </row>
    <row r="107" spans="7:7" x14ac:dyDescent="0.2">
      <c r="G107"/>
    </row>
    <row r="108" spans="7:7" x14ac:dyDescent="0.2">
      <c r="G108"/>
    </row>
    <row r="109" spans="7:7" x14ac:dyDescent="0.2">
      <c r="G109"/>
    </row>
    <row r="110" spans="7:7" x14ac:dyDescent="0.2">
      <c r="G110"/>
    </row>
    <row r="111" spans="7:7" x14ac:dyDescent="0.2">
      <c r="G111"/>
    </row>
    <row r="112" spans="7:7" x14ac:dyDescent="0.2">
      <c r="G112"/>
    </row>
    <row r="113" spans="7:7" x14ac:dyDescent="0.2">
      <c r="G113"/>
    </row>
    <row r="114" spans="7:7" x14ac:dyDescent="0.2">
      <c r="G114"/>
    </row>
    <row r="115" spans="7:7" x14ac:dyDescent="0.2">
      <c r="G115"/>
    </row>
    <row r="116" spans="7:7" x14ac:dyDescent="0.2">
      <c r="G116"/>
    </row>
    <row r="117" spans="7:7" x14ac:dyDescent="0.2">
      <c r="G117"/>
    </row>
    <row r="118" spans="7:7" x14ac:dyDescent="0.2">
      <c r="G118"/>
    </row>
    <row r="119" spans="7:7" x14ac:dyDescent="0.2">
      <c r="G119"/>
    </row>
    <row r="120" spans="7:7" x14ac:dyDescent="0.2">
      <c r="G120"/>
    </row>
    <row r="121" spans="7:7" x14ac:dyDescent="0.2">
      <c r="G121"/>
    </row>
    <row r="122" spans="7:7" x14ac:dyDescent="0.2">
      <c r="G122"/>
    </row>
    <row r="123" spans="7:7" x14ac:dyDescent="0.2">
      <c r="G123"/>
    </row>
    <row r="124" spans="7:7" x14ac:dyDescent="0.2">
      <c r="G124"/>
    </row>
    <row r="125" spans="7:7" x14ac:dyDescent="0.2">
      <c r="G125"/>
    </row>
    <row r="126" spans="7:7" x14ac:dyDescent="0.2">
      <c r="G126"/>
    </row>
    <row r="127" spans="7:7" x14ac:dyDescent="0.2">
      <c r="G127"/>
    </row>
    <row r="128" spans="7:7" x14ac:dyDescent="0.2">
      <c r="G128"/>
    </row>
    <row r="129" spans="7:7" x14ac:dyDescent="0.2">
      <c r="G129"/>
    </row>
    <row r="130" spans="7:7" x14ac:dyDescent="0.2">
      <c r="G130"/>
    </row>
    <row r="131" spans="7:7" x14ac:dyDescent="0.2">
      <c r="G131"/>
    </row>
    <row r="132" spans="7:7" x14ac:dyDescent="0.2">
      <c r="G132"/>
    </row>
    <row r="133" spans="7:7" x14ac:dyDescent="0.2">
      <c r="G133"/>
    </row>
    <row r="134" spans="7:7" x14ac:dyDescent="0.2">
      <c r="G134"/>
    </row>
    <row r="135" spans="7:7" x14ac:dyDescent="0.2">
      <c r="G135"/>
    </row>
    <row r="136" spans="7:7" x14ac:dyDescent="0.2">
      <c r="G136"/>
    </row>
    <row r="137" spans="7:7" x14ac:dyDescent="0.2">
      <c r="G137"/>
    </row>
    <row r="138" spans="7:7" x14ac:dyDescent="0.2">
      <c r="G138"/>
    </row>
    <row r="139" spans="7:7" x14ac:dyDescent="0.2">
      <c r="G139"/>
    </row>
    <row r="140" spans="7:7" x14ac:dyDescent="0.2">
      <c r="G140"/>
    </row>
    <row r="141" spans="7:7" x14ac:dyDescent="0.2">
      <c r="G141"/>
    </row>
    <row r="142" spans="7:7" x14ac:dyDescent="0.2">
      <c r="G142"/>
    </row>
    <row r="143" spans="7:7" x14ac:dyDescent="0.2">
      <c r="G143"/>
    </row>
    <row r="144" spans="7:7" x14ac:dyDescent="0.2">
      <c r="G144"/>
    </row>
    <row r="145" spans="7:7" x14ac:dyDescent="0.2">
      <c r="G145"/>
    </row>
    <row r="146" spans="7:7" x14ac:dyDescent="0.2">
      <c r="G146"/>
    </row>
    <row r="147" spans="7:7" x14ac:dyDescent="0.2">
      <c r="G147"/>
    </row>
    <row r="148" spans="7:7" x14ac:dyDescent="0.2">
      <c r="G148"/>
    </row>
    <row r="149" spans="7:7" x14ac:dyDescent="0.2">
      <c r="G149"/>
    </row>
    <row r="150" spans="7:7" x14ac:dyDescent="0.2">
      <c r="G150"/>
    </row>
    <row r="151" spans="7:7" x14ac:dyDescent="0.2">
      <c r="G151"/>
    </row>
    <row r="152" spans="7:7" x14ac:dyDescent="0.2">
      <c r="G152"/>
    </row>
    <row r="153" spans="7:7" x14ac:dyDescent="0.2">
      <c r="G153"/>
    </row>
    <row r="154" spans="7:7" x14ac:dyDescent="0.2">
      <c r="G154"/>
    </row>
    <row r="155" spans="7:7" x14ac:dyDescent="0.2">
      <c r="G155"/>
    </row>
    <row r="156" spans="7:7" x14ac:dyDescent="0.2">
      <c r="G156"/>
    </row>
    <row r="157" spans="7:7" x14ac:dyDescent="0.2">
      <c r="G157"/>
    </row>
    <row r="158" spans="7:7" x14ac:dyDescent="0.2">
      <c r="G158"/>
    </row>
    <row r="159" spans="7:7" x14ac:dyDescent="0.2">
      <c r="G159"/>
    </row>
    <row r="160" spans="7:7" x14ac:dyDescent="0.2">
      <c r="G160"/>
    </row>
    <row r="161" spans="7:7" x14ac:dyDescent="0.2">
      <c r="G161"/>
    </row>
    <row r="162" spans="7:7" x14ac:dyDescent="0.2">
      <c r="G162"/>
    </row>
    <row r="163" spans="7:7" x14ac:dyDescent="0.2">
      <c r="G163"/>
    </row>
    <row r="164" spans="7:7" x14ac:dyDescent="0.2">
      <c r="G164"/>
    </row>
    <row r="165" spans="7:7" x14ac:dyDescent="0.2">
      <c r="G165"/>
    </row>
    <row r="166" spans="7:7" x14ac:dyDescent="0.2">
      <c r="G166"/>
    </row>
    <row r="167" spans="7:7" x14ac:dyDescent="0.2">
      <c r="G167"/>
    </row>
    <row r="168" spans="7:7" x14ac:dyDescent="0.2">
      <c r="G168"/>
    </row>
    <row r="169" spans="7:7" x14ac:dyDescent="0.2">
      <c r="G169"/>
    </row>
    <row r="170" spans="7:7" x14ac:dyDescent="0.2">
      <c r="G170"/>
    </row>
    <row r="171" spans="7:7" x14ac:dyDescent="0.2">
      <c r="G171"/>
    </row>
    <row r="172" spans="7:7" x14ac:dyDescent="0.2">
      <c r="G172"/>
    </row>
    <row r="173" spans="7:7" x14ac:dyDescent="0.2">
      <c r="G173"/>
    </row>
    <row r="174" spans="7:7" x14ac:dyDescent="0.2">
      <c r="G174"/>
    </row>
    <row r="175" spans="7:7" x14ac:dyDescent="0.2">
      <c r="G175"/>
    </row>
    <row r="176" spans="7:7" x14ac:dyDescent="0.2">
      <c r="G176"/>
    </row>
    <row r="177" spans="7:7" x14ac:dyDescent="0.2">
      <c r="G177"/>
    </row>
    <row r="178" spans="7:7" x14ac:dyDescent="0.2">
      <c r="G178"/>
    </row>
    <row r="179" spans="7:7" x14ac:dyDescent="0.2">
      <c r="G179"/>
    </row>
    <row r="180" spans="7:7" x14ac:dyDescent="0.2">
      <c r="G180"/>
    </row>
    <row r="181" spans="7:7" x14ac:dyDescent="0.2">
      <c r="G181"/>
    </row>
    <row r="182" spans="7:7" x14ac:dyDescent="0.2">
      <c r="G182"/>
    </row>
    <row r="183" spans="7:7" x14ac:dyDescent="0.2">
      <c r="G183"/>
    </row>
    <row r="184" spans="7:7" x14ac:dyDescent="0.2">
      <c r="G184"/>
    </row>
    <row r="185" spans="7:7" x14ac:dyDescent="0.2">
      <c r="G185"/>
    </row>
    <row r="186" spans="7:7" x14ac:dyDescent="0.2">
      <c r="G186"/>
    </row>
    <row r="187" spans="7:7" x14ac:dyDescent="0.2">
      <c r="G187"/>
    </row>
    <row r="188" spans="7:7" x14ac:dyDescent="0.2">
      <c r="G188"/>
    </row>
    <row r="189" spans="7:7" x14ac:dyDescent="0.2">
      <c r="G189"/>
    </row>
    <row r="190" spans="7:7" x14ac:dyDescent="0.2">
      <c r="G190"/>
    </row>
    <row r="191" spans="7:7" x14ac:dyDescent="0.2">
      <c r="G191"/>
    </row>
    <row r="192" spans="7:7" x14ac:dyDescent="0.2">
      <c r="G192"/>
    </row>
    <row r="193" spans="7:7" x14ac:dyDescent="0.2">
      <c r="G193"/>
    </row>
    <row r="194" spans="7:7" x14ac:dyDescent="0.2">
      <c r="G194"/>
    </row>
    <row r="195" spans="7:7" x14ac:dyDescent="0.2">
      <c r="G195"/>
    </row>
    <row r="196" spans="7:7" x14ac:dyDescent="0.2">
      <c r="G196"/>
    </row>
    <row r="197" spans="7:7" x14ac:dyDescent="0.2">
      <c r="G197"/>
    </row>
    <row r="198" spans="7:7" x14ac:dyDescent="0.2">
      <c r="G198"/>
    </row>
    <row r="199" spans="7:7" x14ac:dyDescent="0.2">
      <c r="G199"/>
    </row>
    <row r="200" spans="7:7" x14ac:dyDescent="0.2">
      <c r="G200"/>
    </row>
    <row r="201" spans="7:7" x14ac:dyDescent="0.2">
      <c r="G201"/>
    </row>
    <row r="202" spans="7:7" x14ac:dyDescent="0.2">
      <c r="G202"/>
    </row>
    <row r="203" spans="7:7" x14ac:dyDescent="0.2">
      <c r="G203"/>
    </row>
    <row r="204" spans="7:7" x14ac:dyDescent="0.2">
      <c r="G204"/>
    </row>
    <row r="205" spans="7:7" x14ac:dyDescent="0.2">
      <c r="G205"/>
    </row>
    <row r="206" spans="7:7" x14ac:dyDescent="0.2">
      <c r="G206"/>
    </row>
    <row r="207" spans="7:7" x14ac:dyDescent="0.2">
      <c r="G207"/>
    </row>
    <row r="208" spans="7:7" x14ac:dyDescent="0.2">
      <c r="G208"/>
    </row>
    <row r="209" spans="7:7" x14ac:dyDescent="0.2">
      <c r="G209"/>
    </row>
    <row r="210" spans="7:7" x14ac:dyDescent="0.2">
      <c r="G210"/>
    </row>
    <row r="211" spans="7:7" x14ac:dyDescent="0.2">
      <c r="G211"/>
    </row>
    <row r="212" spans="7:7" x14ac:dyDescent="0.2">
      <c r="G212"/>
    </row>
    <row r="213" spans="7:7" x14ac:dyDescent="0.2">
      <c r="G213"/>
    </row>
    <row r="214" spans="7:7" x14ac:dyDescent="0.2">
      <c r="G214"/>
    </row>
    <row r="215" spans="7:7" x14ac:dyDescent="0.2">
      <c r="G215"/>
    </row>
    <row r="216" spans="7:7" x14ac:dyDescent="0.2">
      <c r="G216"/>
    </row>
    <row r="217" spans="7:7" x14ac:dyDescent="0.2">
      <c r="G217"/>
    </row>
    <row r="218" spans="7:7" x14ac:dyDescent="0.2">
      <c r="G218"/>
    </row>
    <row r="219" spans="7:7" x14ac:dyDescent="0.2">
      <c r="G219"/>
    </row>
    <row r="220" spans="7:7" x14ac:dyDescent="0.2">
      <c r="G220"/>
    </row>
    <row r="221" spans="7:7" x14ac:dyDescent="0.2">
      <c r="G221"/>
    </row>
    <row r="222" spans="7:7" x14ac:dyDescent="0.2">
      <c r="G222"/>
    </row>
    <row r="223" spans="7:7" x14ac:dyDescent="0.2">
      <c r="G223"/>
    </row>
    <row r="224" spans="7:7" x14ac:dyDescent="0.2">
      <c r="G224"/>
    </row>
    <row r="225" spans="7:7" x14ac:dyDescent="0.2">
      <c r="G225"/>
    </row>
    <row r="226" spans="7:7" x14ac:dyDescent="0.2">
      <c r="G226"/>
    </row>
    <row r="227" spans="7:7" x14ac:dyDescent="0.2">
      <c r="G227"/>
    </row>
    <row r="228" spans="7:7" x14ac:dyDescent="0.2">
      <c r="G228"/>
    </row>
    <row r="229" spans="7:7" x14ac:dyDescent="0.2">
      <c r="G229"/>
    </row>
    <row r="230" spans="7:7" x14ac:dyDescent="0.2">
      <c r="G230"/>
    </row>
    <row r="231" spans="7:7" x14ac:dyDescent="0.2">
      <c r="G231"/>
    </row>
    <row r="232" spans="7:7" x14ac:dyDescent="0.2">
      <c r="G232"/>
    </row>
    <row r="233" spans="7:7" x14ac:dyDescent="0.2">
      <c r="G233"/>
    </row>
    <row r="234" spans="7:7" x14ac:dyDescent="0.2">
      <c r="G234"/>
    </row>
    <row r="235" spans="7:7" x14ac:dyDescent="0.2">
      <c r="G235"/>
    </row>
    <row r="236" spans="7:7" x14ac:dyDescent="0.2">
      <c r="G236"/>
    </row>
    <row r="237" spans="7:7" x14ac:dyDescent="0.2">
      <c r="G237"/>
    </row>
    <row r="238" spans="7:7" x14ac:dyDescent="0.2">
      <c r="G238"/>
    </row>
    <row r="239" spans="7:7" x14ac:dyDescent="0.2">
      <c r="G239"/>
    </row>
    <row r="240" spans="7:7" x14ac:dyDescent="0.2">
      <c r="G240"/>
    </row>
    <row r="241" spans="7:7" x14ac:dyDescent="0.2">
      <c r="G241"/>
    </row>
    <row r="242" spans="7:7" x14ac:dyDescent="0.2">
      <c r="G242"/>
    </row>
    <row r="243" spans="7:7" x14ac:dyDescent="0.2">
      <c r="G243"/>
    </row>
    <row r="244" spans="7:7" x14ac:dyDescent="0.2">
      <c r="G244"/>
    </row>
    <row r="245" spans="7:7" x14ac:dyDescent="0.2">
      <c r="G245"/>
    </row>
    <row r="246" spans="7:7" x14ac:dyDescent="0.2">
      <c r="G246"/>
    </row>
    <row r="247" spans="7:7" x14ac:dyDescent="0.2">
      <c r="G247"/>
    </row>
    <row r="248" spans="7:7" x14ac:dyDescent="0.2">
      <c r="G248"/>
    </row>
    <row r="249" spans="7:7" x14ac:dyDescent="0.2">
      <c r="G249"/>
    </row>
    <row r="250" spans="7:7" x14ac:dyDescent="0.2">
      <c r="G250"/>
    </row>
    <row r="251" spans="7:7" x14ac:dyDescent="0.2">
      <c r="G251"/>
    </row>
    <row r="252" spans="7:7" x14ac:dyDescent="0.2">
      <c r="G252"/>
    </row>
    <row r="253" spans="7:7" x14ac:dyDescent="0.2">
      <c r="G253"/>
    </row>
    <row r="254" spans="7:7" x14ac:dyDescent="0.2">
      <c r="G254"/>
    </row>
    <row r="255" spans="7:7" x14ac:dyDescent="0.2">
      <c r="G255"/>
    </row>
    <row r="256" spans="7:7" x14ac:dyDescent="0.2">
      <c r="G256"/>
    </row>
    <row r="257" spans="7:7" x14ac:dyDescent="0.2">
      <c r="G257"/>
    </row>
    <row r="258" spans="7:7" x14ac:dyDescent="0.2">
      <c r="G258"/>
    </row>
    <row r="259" spans="7:7" x14ac:dyDescent="0.2">
      <c r="G259"/>
    </row>
    <row r="260" spans="7:7" x14ac:dyDescent="0.2">
      <c r="G260"/>
    </row>
    <row r="261" spans="7:7" x14ac:dyDescent="0.2">
      <c r="G261"/>
    </row>
    <row r="262" spans="7:7" x14ac:dyDescent="0.2">
      <c r="G262"/>
    </row>
    <row r="263" spans="7:7" x14ac:dyDescent="0.2">
      <c r="G263"/>
    </row>
    <row r="264" spans="7:7" x14ac:dyDescent="0.2">
      <c r="G264"/>
    </row>
    <row r="265" spans="7:7" x14ac:dyDescent="0.2">
      <c r="G265"/>
    </row>
    <row r="266" spans="7:7" x14ac:dyDescent="0.2">
      <c r="G266"/>
    </row>
    <row r="267" spans="7:7" x14ac:dyDescent="0.2">
      <c r="G267"/>
    </row>
    <row r="268" spans="7:7" x14ac:dyDescent="0.2">
      <c r="G268"/>
    </row>
    <row r="269" spans="7:7" x14ac:dyDescent="0.2">
      <c r="G269"/>
    </row>
    <row r="270" spans="7:7" x14ac:dyDescent="0.2">
      <c r="G270"/>
    </row>
    <row r="271" spans="7:7" x14ac:dyDescent="0.2">
      <c r="G271"/>
    </row>
    <row r="272" spans="7:7" x14ac:dyDescent="0.2">
      <c r="G272"/>
    </row>
    <row r="273" spans="7:7" x14ac:dyDescent="0.2">
      <c r="G273"/>
    </row>
    <row r="274" spans="7:7" x14ac:dyDescent="0.2">
      <c r="G274"/>
    </row>
    <row r="275" spans="7:7" x14ac:dyDescent="0.2">
      <c r="G275"/>
    </row>
    <row r="276" spans="7:7" x14ac:dyDescent="0.2">
      <c r="G276"/>
    </row>
    <row r="277" spans="7:7" x14ac:dyDescent="0.2">
      <c r="G277"/>
    </row>
    <row r="278" spans="7:7" x14ac:dyDescent="0.2">
      <c r="G278"/>
    </row>
    <row r="279" spans="7:7" x14ac:dyDescent="0.2">
      <c r="G279"/>
    </row>
    <row r="280" spans="7:7" x14ac:dyDescent="0.2">
      <c r="G280"/>
    </row>
    <row r="281" spans="7:7" x14ac:dyDescent="0.2">
      <c r="G281"/>
    </row>
    <row r="282" spans="7:7" x14ac:dyDescent="0.2">
      <c r="G282"/>
    </row>
    <row r="283" spans="7:7" x14ac:dyDescent="0.2">
      <c r="G283"/>
    </row>
    <row r="284" spans="7:7" x14ac:dyDescent="0.2">
      <c r="G284"/>
    </row>
    <row r="285" spans="7:7" x14ac:dyDescent="0.2">
      <c r="G285"/>
    </row>
    <row r="286" spans="7:7" x14ac:dyDescent="0.2">
      <c r="G28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C2902-8565-4D76-A24B-720DDDDF49F6}">
  <sheetPr>
    <tabColor indexed="11"/>
  </sheetPr>
  <dimension ref="A1:P155"/>
  <sheetViews>
    <sheetView showZeros="0" zoomScale="85" zoomScaleNormal="100" workbookViewId="0">
      <selection activeCell="E8" sqref="E8"/>
    </sheetView>
  </sheetViews>
  <sheetFormatPr defaultColWidth="9.14453125" defaultRowHeight="13.5" x14ac:dyDescent="0.2"/>
  <cols>
    <col min="1" max="2" width="9.14453125" style="10"/>
    <col min="3" max="3" width="2.28515625" style="13" customWidth="1"/>
    <col min="4" max="4" width="34.97265625" style="10" customWidth="1"/>
    <col min="5" max="5" width="14.2578125" style="12" customWidth="1"/>
    <col min="6" max="6" width="3.09375" style="10" customWidth="1"/>
    <col min="7" max="7" width="45.87109375" style="10" customWidth="1"/>
    <col min="8" max="8" width="16.54296875" style="11" bestFit="1" customWidth="1"/>
    <col min="9" max="10" width="9.14453125" style="10"/>
    <col min="11" max="11" width="13.44921875" style="10" bestFit="1" customWidth="1"/>
    <col min="12" max="16384" width="9.14453125" style="10"/>
  </cols>
  <sheetData>
    <row r="1" spans="1:16" s="15" customFormat="1" ht="15.75" x14ac:dyDescent="0.2">
      <c r="C1" s="67"/>
      <c r="D1" s="109" t="s">
        <v>497</v>
      </c>
      <c r="E1" s="109"/>
      <c r="F1" s="109"/>
      <c r="G1" s="109"/>
      <c r="H1" s="109"/>
      <c r="N1" s="18"/>
    </row>
    <row r="2" spans="1:16" s="15" customFormat="1" ht="15.75" x14ac:dyDescent="0.2">
      <c r="C2" s="67"/>
      <c r="D2" s="110" t="s">
        <v>424</v>
      </c>
      <c r="E2" s="109"/>
      <c r="F2" s="109"/>
      <c r="G2" s="109"/>
      <c r="H2" s="109"/>
      <c r="N2" s="18"/>
    </row>
    <row r="3" spans="1:16" ht="17.25" customHeight="1" thickBot="1" x14ac:dyDescent="0.2">
      <c r="C3" s="66"/>
      <c r="D3" s="65" t="s">
        <v>423</v>
      </c>
      <c r="E3" s="64"/>
      <c r="F3" s="63"/>
      <c r="G3" s="63"/>
      <c r="H3" s="62" t="s">
        <v>422</v>
      </c>
      <c r="N3" s="18"/>
    </row>
    <row r="4" spans="1:16" s="46" customFormat="1" ht="18.75" customHeight="1" x14ac:dyDescent="0.15">
      <c r="C4" s="61"/>
      <c r="D4" s="60"/>
      <c r="E4" s="59">
        <v>40543</v>
      </c>
      <c r="F4" s="61"/>
      <c r="G4" s="60"/>
      <c r="H4" s="59">
        <v>40543</v>
      </c>
      <c r="N4" s="18"/>
    </row>
    <row r="5" spans="1:16" s="56" customFormat="1" ht="15" customHeight="1" x14ac:dyDescent="0.15">
      <c r="A5" s="46"/>
      <c r="B5" s="46"/>
      <c r="C5" s="48" t="s">
        <v>420</v>
      </c>
      <c r="D5" s="39" t="s">
        <v>421</v>
      </c>
      <c r="E5" s="58"/>
      <c r="F5" s="41" t="s">
        <v>420</v>
      </c>
      <c r="G5" s="40" t="s">
        <v>419</v>
      </c>
      <c r="H5" s="57"/>
      <c r="N5" s="18"/>
    </row>
    <row r="6" spans="1:16" ht="15" customHeight="1" x14ac:dyDescent="0.2">
      <c r="A6" s="56"/>
      <c r="B6" s="56"/>
      <c r="C6" s="34"/>
      <c r="D6" s="39" t="s">
        <v>418</v>
      </c>
      <c r="E6" s="38">
        <f>SUM(E7:E11)</f>
        <v>60500</v>
      </c>
      <c r="F6" s="31"/>
      <c r="G6" s="30" t="s">
        <v>345</v>
      </c>
      <c r="H6" s="38">
        <f>SUM(H7:H15)</f>
        <v>0</v>
      </c>
      <c r="N6" s="18"/>
    </row>
    <row r="7" spans="1:16" ht="15" customHeight="1" x14ac:dyDescent="0.15">
      <c r="A7" s="18">
        <v>100</v>
      </c>
      <c r="B7" s="18">
        <v>300</v>
      </c>
      <c r="C7" s="34"/>
      <c r="D7" s="33" t="s">
        <v>417</v>
      </c>
      <c r="E7" s="32">
        <f>IF(ISERROR(+GETPIVOTDATA("NET",'ÖZET TABLO'!$F$3,"BİLANÇO P",$A7)),0,+GETPIVOTDATA("NET",'ÖZET TABLO'!$F$3,"BİLANÇO P",$A7))</f>
        <v>500</v>
      </c>
      <c r="F7" s="45"/>
      <c r="G7" s="37" t="s">
        <v>343</v>
      </c>
      <c r="H7" s="36">
        <f>-IF(ISERROR(+GETPIVOTDATA("NET",'ÖZET TABLO'!$F$3,"BİLANÇO P",$B7)),0,+GETPIVOTDATA("NET",'ÖZET TABLO'!$F$3,"BİLANÇO P",$B7))</f>
        <v>0</v>
      </c>
      <c r="N7" s="18"/>
      <c r="O7" s="15"/>
      <c r="P7" s="15"/>
    </row>
    <row r="8" spans="1:16" ht="15" customHeight="1" x14ac:dyDescent="0.15">
      <c r="A8" s="18">
        <v>101</v>
      </c>
      <c r="B8" s="18">
        <v>301</v>
      </c>
      <c r="C8" s="34"/>
      <c r="D8" s="33" t="s">
        <v>416</v>
      </c>
      <c r="E8" s="32">
        <f>IF(ISERROR(+GETPIVOTDATA("NET",'ÖZET TABLO'!$F$3,"BİLANÇO P",$A8)),0,+GETPIVOTDATA("NET",'ÖZET TABLO'!$F$3,"BİLANÇO P",$A8))</f>
        <v>0</v>
      </c>
      <c r="F8" s="45"/>
      <c r="G8" s="37" t="s">
        <v>341</v>
      </c>
      <c r="H8" s="36">
        <f>-IF(ISERROR(+GETPIVOTDATA("NET",'ÖZET TABLO'!$F$3,"BİLANÇO P",$B8)),0,+GETPIVOTDATA("NET",'ÖZET TABLO'!$F$3,"BİLANÇO P",$B8))</f>
        <v>0</v>
      </c>
      <c r="N8" s="18"/>
      <c r="O8" s="15"/>
      <c r="P8" s="15"/>
    </row>
    <row r="9" spans="1:16" ht="15" customHeight="1" x14ac:dyDescent="0.15">
      <c r="A9" s="18">
        <v>102</v>
      </c>
      <c r="B9" s="18">
        <v>302</v>
      </c>
      <c r="C9" s="34"/>
      <c r="D9" s="33" t="s">
        <v>415</v>
      </c>
      <c r="E9" s="32">
        <f>IF(ISERROR(+GETPIVOTDATA("NET",'ÖZET TABLO'!$F$3,"BİLANÇO P",$A9)),0,+GETPIVOTDATA("NET",'ÖZET TABLO'!$F$3,"BİLANÇO P",$A9))</f>
        <v>50000</v>
      </c>
      <c r="F9" s="45"/>
      <c r="G9" s="37" t="s">
        <v>414</v>
      </c>
      <c r="H9" s="36">
        <f>-IF(ISERROR(+GETPIVOTDATA("NET",'ÖZET TABLO'!$F$3,"BİLANÇO P",$B9)),0,+GETPIVOTDATA("NET",'ÖZET TABLO'!$F$3,"BİLANÇO P",$B9))</f>
        <v>0</v>
      </c>
      <c r="N9" s="18"/>
      <c r="O9" s="15"/>
      <c r="P9" s="15"/>
    </row>
    <row r="10" spans="1:16" ht="15" customHeight="1" x14ac:dyDescent="0.15">
      <c r="A10" s="18">
        <v>103</v>
      </c>
      <c r="B10" s="18">
        <v>303</v>
      </c>
      <c r="C10" s="34"/>
      <c r="D10" s="33" t="s">
        <v>413</v>
      </c>
      <c r="E10" s="32">
        <f>IF(ISERROR(+GETPIVOTDATA("NET",'ÖZET TABLO'!$F$3,"BİLANÇO P",$A10)),0,+GETPIVOTDATA("NET",'ÖZET TABLO'!$F$3,"BİLANÇO P",$A10))</f>
        <v>0</v>
      </c>
      <c r="F10" s="45"/>
      <c r="G10" s="37" t="s">
        <v>412</v>
      </c>
      <c r="H10" s="36">
        <f>-IF(ISERROR(+GETPIVOTDATA("NET",'ÖZET TABLO'!$F$3,"BİLANÇO P",$B10)),0,+GETPIVOTDATA("NET",'ÖZET TABLO'!$F$3,"BİLANÇO P",$B10))</f>
        <v>0</v>
      </c>
      <c r="N10" s="18"/>
      <c r="O10" s="15"/>
      <c r="P10" s="15"/>
    </row>
    <row r="11" spans="1:16" ht="15" customHeight="1" x14ac:dyDescent="0.15">
      <c r="A11" s="18">
        <v>108</v>
      </c>
      <c r="B11" s="18">
        <v>304</v>
      </c>
      <c r="C11" s="34"/>
      <c r="D11" s="33" t="s">
        <v>411</v>
      </c>
      <c r="E11" s="32">
        <f>IF(ISERROR(+GETPIVOTDATA("NET",'ÖZET TABLO'!$F$3,"BİLANÇO P",$A11)),0,+GETPIVOTDATA("NET",'ÖZET TABLO'!$F$3,"BİLANÇO P",$A11))</f>
        <v>10000</v>
      </c>
      <c r="F11" s="45"/>
      <c r="G11" s="37" t="s">
        <v>410</v>
      </c>
      <c r="H11" s="36">
        <f>-IF(ISERROR(+GETPIVOTDATA("NET",'ÖZET TABLO'!$F$3,"BİLANÇO P",$B11)),0,+GETPIVOTDATA("NET",'ÖZET TABLO'!$F$3,"BİLANÇO P",$B11))</f>
        <v>0</v>
      </c>
      <c r="N11" s="18"/>
      <c r="O11" s="15"/>
      <c r="P11" s="15"/>
    </row>
    <row r="12" spans="1:16" ht="15" customHeight="1" x14ac:dyDescent="0.15">
      <c r="A12" s="18"/>
      <c r="B12" s="18">
        <v>305</v>
      </c>
      <c r="C12" s="34"/>
      <c r="D12" s="33"/>
      <c r="E12" s="32"/>
      <c r="F12" s="45"/>
      <c r="G12" s="37" t="s">
        <v>409</v>
      </c>
      <c r="H12" s="36">
        <f>-IF(ISERROR(+GETPIVOTDATA("NET",'ÖZET TABLO'!$F$3,"BİLANÇO P",$B12)),0,+GETPIVOTDATA("NET",'ÖZET TABLO'!$F$3,"BİLANÇO P",$B12))</f>
        <v>0</v>
      </c>
      <c r="N12" s="18"/>
      <c r="O12" s="15"/>
      <c r="P12" s="15"/>
    </row>
    <row r="13" spans="1:16" ht="15" customHeight="1" x14ac:dyDescent="0.2">
      <c r="A13" s="18"/>
      <c r="B13" s="18">
        <v>306</v>
      </c>
      <c r="C13" s="34"/>
      <c r="D13" s="39" t="s">
        <v>408</v>
      </c>
      <c r="E13" s="38">
        <f>SUM(E14:E17)</f>
        <v>289000</v>
      </c>
      <c r="F13" s="45"/>
      <c r="G13" s="37" t="s">
        <v>407</v>
      </c>
      <c r="H13" s="36">
        <f>-IF(ISERROR(+GETPIVOTDATA("NET",'ÖZET TABLO'!$F$3,"BİLANÇO P",$B13)),0,+GETPIVOTDATA("NET",'ÖZET TABLO'!$F$3,"BİLANÇO P",$B13))</f>
        <v>0</v>
      </c>
      <c r="N13" s="18"/>
      <c r="O13" s="15"/>
      <c r="P13" s="15"/>
    </row>
    <row r="14" spans="1:16" ht="15" customHeight="1" x14ac:dyDescent="0.15">
      <c r="A14" s="18">
        <v>110</v>
      </c>
      <c r="B14" s="18">
        <v>308</v>
      </c>
      <c r="C14" s="34"/>
      <c r="D14" s="33" t="s">
        <v>406</v>
      </c>
      <c r="E14" s="32">
        <f>IF(ISERROR(+GETPIVOTDATA("NET",'ÖZET TABLO'!$F$3,"BİLANÇO P",$A14)),0,+GETPIVOTDATA("NET",'ÖZET TABLO'!$F$3,"BİLANÇO P",$A14))</f>
        <v>289000</v>
      </c>
      <c r="F14" s="45"/>
      <c r="G14" s="37" t="s">
        <v>405</v>
      </c>
      <c r="H14" s="36">
        <f>-IF(ISERROR(+GETPIVOTDATA("NET",'ÖZET TABLO'!$F$3,"BİLANÇO P",$B14)),0,+GETPIVOTDATA("NET",'ÖZET TABLO'!$F$3,"BİLANÇO P",$B14))</f>
        <v>0</v>
      </c>
      <c r="N14" s="18"/>
      <c r="O14" s="15"/>
      <c r="P14" s="15"/>
    </row>
    <row r="15" spans="1:16" ht="15" customHeight="1" x14ac:dyDescent="0.15">
      <c r="A15" s="18">
        <v>111</v>
      </c>
      <c r="B15" s="18">
        <v>309</v>
      </c>
      <c r="C15" s="34"/>
      <c r="D15" s="33" t="s">
        <v>404</v>
      </c>
      <c r="E15" s="32">
        <f>IF(ISERROR(+GETPIVOTDATA("NET",'ÖZET TABLO'!$F$3,"BİLANÇO P",$A15)),0,+GETPIVOTDATA("NET",'ÖZET TABLO'!$F$3,"BİLANÇO P",$A15))</f>
        <v>0</v>
      </c>
      <c r="F15" s="45"/>
      <c r="G15" s="37" t="s">
        <v>403</v>
      </c>
      <c r="H15" s="36">
        <f>-IF(ISERROR(+GETPIVOTDATA("NET",'ÖZET TABLO'!$F$3,"BİLANÇO P",$B15)),0,+GETPIVOTDATA("NET",'ÖZET TABLO'!$F$3,"BİLANÇO P",$B15))</f>
        <v>0</v>
      </c>
      <c r="N15" s="18"/>
      <c r="O15" s="15"/>
      <c r="P15" s="15"/>
    </row>
    <row r="16" spans="1:16" ht="15" customHeight="1" x14ac:dyDescent="0.15">
      <c r="A16" s="18">
        <v>112</v>
      </c>
      <c r="B16" s="18"/>
      <c r="C16" s="34"/>
      <c r="D16" s="33" t="s">
        <v>402</v>
      </c>
      <c r="E16" s="32">
        <f>IF(ISERROR(+GETPIVOTDATA("NET",'ÖZET TABLO'!$F$3,"BİLANÇO P",$A16)),0,+GETPIVOTDATA("NET",'ÖZET TABLO'!$F$3,"BİLANÇO P",$A16))</f>
        <v>0</v>
      </c>
      <c r="F16" s="45"/>
      <c r="G16" s="37"/>
      <c r="H16" s="36"/>
      <c r="N16" s="18"/>
      <c r="O16" s="15"/>
      <c r="P16" s="15"/>
    </row>
    <row r="17" spans="1:16" ht="15" customHeight="1" x14ac:dyDescent="0.2">
      <c r="A17" s="18">
        <v>118</v>
      </c>
      <c r="B17" s="18"/>
      <c r="C17" s="34"/>
      <c r="D17" s="33" t="s">
        <v>401</v>
      </c>
      <c r="E17" s="32">
        <f>IF(ISERROR(+GETPIVOTDATA("NET",'ÖZET TABLO'!$F$3,"BİLANÇO P",$A17)),0,+GETPIVOTDATA("NET",'ÖZET TABLO'!$F$3,"BİLANÇO P",$A17))</f>
        <v>0</v>
      </c>
      <c r="F17" s="45"/>
      <c r="G17" s="30" t="s">
        <v>334</v>
      </c>
      <c r="H17" s="35">
        <f>SUM(H18:H22)</f>
        <v>450000</v>
      </c>
      <c r="N17" s="18"/>
      <c r="O17" s="15"/>
      <c r="P17" s="15"/>
    </row>
    <row r="18" spans="1:16" ht="15" customHeight="1" x14ac:dyDescent="0.15">
      <c r="A18" s="18"/>
      <c r="B18" s="18">
        <v>320</v>
      </c>
      <c r="C18" s="34"/>
      <c r="D18" s="33"/>
      <c r="E18" s="32"/>
      <c r="F18" s="45"/>
      <c r="G18" s="37" t="s">
        <v>333</v>
      </c>
      <c r="H18" s="36">
        <f>-IF(ISERROR(+GETPIVOTDATA("NET",'ÖZET TABLO'!$F$3,"BİLANÇO P",$B18)),0,+GETPIVOTDATA("NET",'ÖZET TABLO'!$F$3,"BİLANÇO P",$B18))</f>
        <v>400000</v>
      </c>
      <c r="N18" s="18"/>
      <c r="O18" s="15"/>
      <c r="P18" s="15"/>
    </row>
    <row r="19" spans="1:16" ht="15" customHeight="1" x14ac:dyDescent="0.2">
      <c r="A19" s="18"/>
      <c r="B19" s="18">
        <v>321</v>
      </c>
      <c r="C19" s="34"/>
      <c r="D19" s="39" t="s">
        <v>400</v>
      </c>
      <c r="E19" s="38">
        <f>SUM(E20:E26)</f>
        <v>716000</v>
      </c>
      <c r="F19" s="45"/>
      <c r="G19" s="37" t="s">
        <v>331</v>
      </c>
      <c r="H19" s="36">
        <f>-IF(ISERROR(+GETPIVOTDATA("NET",'ÖZET TABLO'!$F$3,"BİLANÇO P",$B19)),0,+GETPIVOTDATA("NET",'ÖZET TABLO'!$F$3,"BİLANÇO P",$B19))</f>
        <v>50000</v>
      </c>
      <c r="N19" s="18"/>
      <c r="O19" s="15"/>
      <c r="P19" s="15"/>
    </row>
    <row r="20" spans="1:16" ht="15" customHeight="1" x14ac:dyDescent="0.15">
      <c r="A20" s="18">
        <v>120</v>
      </c>
      <c r="B20" s="18">
        <v>322</v>
      </c>
      <c r="C20" s="34"/>
      <c r="D20" s="33" t="s">
        <v>344</v>
      </c>
      <c r="E20" s="32">
        <f>IF(ISERROR(+GETPIVOTDATA("NET",'ÖZET TABLO'!$F$3,"BİLANÇO P",$A20)),0,+GETPIVOTDATA("NET",'ÖZET TABLO'!$F$3,"BİLANÇO P",$A20))</f>
        <v>295000</v>
      </c>
      <c r="F20" s="45"/>
      <c r="G20" s="37" t="s">
        <v>329</v>
      </c>
      <c r="H20" s="36">
        <f>-IF(ISERROR(+GETPIVOTDATA("NET",'ÖZET TABLO'!$F$3,"BİLANÇO P",$B20)),0,+GETPIVOTDATA("NET",'ÖZET TABLO'!$F$3,"BİLANÇO P",$B20))</f>
        <v>0</v>
      </c>
      <c r="N20" s="18"/>
      <c r="O20" s="15"/>
      <c r="P20" s="15"/>
    </row>
    <row r="21" spans="1:16" ht="15" customHeight="1" x14ac:dyDescent="0.15">
      <c r="A21" s="18">
        <v>121</v>
      </c>
      <c r="B21" s="18">
        <v>326</v>
      </c>
      <c r="C21" s="34"/>
      <c r="D21" s="33" t="s">
        <v>342</v>
      </c>
      <c r="E21" s="32">
        <f>IF(ISERROR(+GETPIVOTDATA("NET",'ÖZET TABLO'!$F$3,"BİLANÇO P",$A21)),0,+GETPIVOTDATA("NET",'ÖZET TABLO'!$F$3,"BİLANÇO P",$A21))</f>
        <v>220000</v>
      </c>
      <c r="F21" s="45"/>
      <c r="G21" s="37" t="s">
        <v>399</v>
      </c>
      <c r="H21" s="36">
        <f>-IF(ISERROR(+GETPIVOTDATA("NET",'ÖZET TABLO'!$F$3,"BİLANÇO P",$B21)),0,+GETPIVOTDATA("NET",'ÖZET TABLO'!$F$3,"BİLANÇO P",$B21))</f>
        <v>0</v>
      </c>
      <c r="N21" s="18"/>
      <c r="O21" s="15"/>
      <c r="P21" s="15"/>
    </row>
    <row r="22" spans="1:16" ht="15" customHeight="1" x14ac:dyDescent="0.15">
      <c r="A22" s="18">
        <v>122</v>
      </c>
      <c r="B22" s="18">
        <v>329</v>
      </c>
      <c r="C22" s="34"/>
      <c r="D22" s="33" t="s">
        <v>340</v>
      </c>
      <c r="E22" s="32">
        <f>IF(ISERROR(+GETPIVOTDATA("NET",'ÖZET TABLO'!$F$3,"BİLANÇO P",$A22)),0,+GETPIVOTDATA("NET",'ÖZET TABLO'!$F$3,"BİLANÇO P",$A22))</f>
        <v>0</v>
      </c>
      <c r="F22" s="45"/>
      <c r="G22" s="37" t="s">
        <v>325</v>
      </c>
      <c r="H22" s="36">
        <f>-IF(ISERROR(+GETPIVOTDATA("NET",'ÖZET TABLO'!$F$3,"BİLANÇO P",$B22)),0,+GETPIVOTDATA("NET",'ÖZET TABLO'!$F$3,"BİLANÇO P",$B22))</f>
        <v>0</v>
      </c>
      <c r="N22" s="18"/>
      <c r="O22" s="15"/>
      <c r="P22" s="15"/>
    </row>
    <row r="23" spans="1:16" ht="15" customHeight="1" x14ac:dyDescent="0.15">
      <c r="A23" s="18">
        <v>126</v>
      </c>
      <c r="B23" s="18"/>
      <c r="C23" s="34"/>
      <c r="D23" s="33" t="s">
        <v>338</v>
      </c>
      <c r="E23" s="32">
        <f>IF(ISERROR(+GETPIVOTDATA("NET",'ÖZET TABLO'!$F$3,"BİLANÇO P",$A23)),0,+GETPIVOTDATA("NET",'ÖZET TABLO'!$F$3,"BİLANÇO P",$A23))</f>
        <v>200000</v>
      </c>
      <c r="F23" s="45"/>
      <c r="G23" s="37"/>
      <c r="H23" s="36"/>
      <c r="N23" s="18"/>
      <c r="O23" s="15"/>
      <c r="P23" s="15"/>
    </row>
    <row r="24" spans="1:16" ht="15" customHeight="1" x14ac:dyDescent="0.2">
      <c r="A24" s="18">
        <v>127</v>
      </c>
      <c r="B24" s="18"/>
      <c r="C24" s="34"/>
      <c r="D24" s="33" t="s">
        <v>398</v>
      </c>
      <c r="E24" s="32">
        <f>IF(ISERROR(+GETPIVOTDATA("NET",'ÖZET TABLO'!$F$3,"BİLANÇO P",$A24)),0,+GETPIVOTDATA("NET",'ÖZET TABLO'!$F$3,"BİLANÇO P",$A24))</f>
        <v>0</v>
      </c>
      <c r="F24" s="45"/>
      <c r="G24" s="30" t="s">
        <v>322</v>
      </c>
      <c r="H24" s="35">
        <f>SUM(H25:H30)</f>
        <v>100000</v>
      </c>
      <c r="N24" s="18"/>
      <c r="O24" s="15"/>
      <c r="P24" s="15"/>
    </row>
    <row r="25" spans="1:16" ht="15" customHeight="1" x14ac:dyDescent="0.15">
      <c r="A25" s="18">
        <v>128</v>
      </c>
      <c r="B25" s="18">
        <v>331</v>
      </c>
      <c r="C25" s="34"/>
      <c r="D25" s="33" t="s">
        <v>397</v>
      </c>
      <c r="E25" s="32">
        <f>IF(ISERROR(+GETPIVOTDATA("NET",'ÖZET TABLO'!$F$3,"BİLANÇO P",$A25)),0,+GETPIVOTDATA("NET",'ÖZET TABLO'!$F$3,"BİLANÇO P",$A25))</f>
        <v>5000</v>
      </c>
      <c r="F25" s="45"/>
      <c r="G25" s="37" t="s">
        <v>320</v>
      </c>
      <c r="H25" s="36">
        <f>-IF(ISERROR(+GETPIVOTDATA("NET",'ÖZET TABLO'!$F$3,"BİLANÇO P",$B25)),0,+GETPIVOTDATA("NET",'ÖZET TABLO'!$F$3,"BİLANÇO P",$B25))</f>
        <v>0</v>
      </c>
      <c r="N25" s="18"/>
      <c r="O25" s="15"/>
      <c r="P25" s="15"/>
    </row>
    <row r="26" spans="1:16" ht="15" customHeight="1" x14ac:dyDescent="0.15">
      <c r="A26" s="18">
        <v>129</v>
      </c>
      <c r="B26" s="18">
        <v>332</v>
      </c>
      <c r="C26" s="34"/>
      <c r="D26" s="33" t="s">
        <v>396</v>
      </c>
      <c r="E26" s="32">
        <f>IF(ISERROR(+GETPIVOTDATA("NET",'ÖZET TABLO'!$F$3,"BİLANÇO P",$A26)),0,+GETPIVOTDATA("NET",'ÖZET TABLO'!$F$3,"BİLANÇO P",$A26))</f>
        <v>-4000</v>
      </c>
      <c r="F26" s="45"/>
      <c r="G26" s="37" t="s">
        <v>395</v>
      </c>
      <c r="H26" s="36">
        <f>-IF(ISERROR(+GETPIVOTDATA("NET",'ÖZET TABLO'!$F$3,"BİLANÇO P",$B26)),0,+GETPIVOTDATA("NET",'ÖZET TABLO'!$F$3,"BİLANÇO P",$B26))</f>
        <v>0</v>
      </c>
      <c r="N26" s="18"/>
      <c r="O26" s="15"/>
      <c r="P26" s="15"/>
    </row>
    <row r="27" spans="1:16" ht="15" customHeight="1" x14ac:dyDescent="0.15">
      <c r="A27" s="18"/>
      <c r="B27" s="18">
        <v>333</v>
      </c>
      <c r="C27" s="34"/>
      <c r="D27" s="33"/>
      <c r="E27" s="32"/>
      <c r="F27" s="45"/>
      <c r="G27" s="37" t="s">
        <v>317</v>
      </c>
      <c r="H27" s="36">
        <f>-IF(ISERROR(+GETPIVOTDATA("NET",'ÖZET TABLO'!$F$3,"BİLANÇO P",$B27)),0,+GETPIVOTDATA("NET",'ÖZET TABLO'!$F$3,"BİLANÇO P",$B27))</f>
        <v>0</v>
      </c>
      <c r="N27" s="18"/>
      <c r="O27" s="15"/>
      <c r="P27" s="15"/>
    </row>
    <row r="28" spans="1:16" ht="15" customHeight="1" x14ac:dyDescent="0.2">
      <c r="A28" s="18"/>
      <c r="B28" s="18">
        <v>335</v>
      </c>
      <c r="C28" s="34"/>
      <c r="D28" s="39" t="s">
        <v>394</v>
      </c>
      <c r="E28" s="38">
        <f>SUM(E29:E33)</f>
        <v>0</v>
      </c>
      <c r="F28" s="45"/>
      <c r="G28" s="37" t="s">
        <v>393</v>
      </c>
      <c r="H28" s="36">
        <f>-IF(ISERROR(+GETPIVOTDATA("NET",'ÖZET TABLO'!$F$3,"BİLANÇO P",$B28)),0,+GETPIVOTDATA("NET",'ÖZET TABLO'!$F$3,"BİLANÇO P",$B28))</f>
        <v>100000</v>
      </c>
      <c r="N28" s="18"/>
      <c r="O28" s="15"/>
      <c r="P28" s="15"/>
    </row>
    <row r="29" spans="1:16" ht="15" customHeight="1" x14ac:dyDescent="0.15">
      <c r="A29" s="18">
        <v>131</v>
      </c>
      <c r="B29" s="18">
        <v>336</v>
      </c>
      <c r="C29" s="34"/>
      <c r="D29" s="33" t="s">
        <v>330</v>
      </c>
      <c r="E29" s="32">
        <f>IF(ISERROR(+GETPIVOTDATA("NET",'ÖZET TABLO'!$F$3,"BİLANÇO P",$A29)),0,+GETPIVOTDATA("NET",'ÖZET TABLO'!$F$3,"BİLANÇO P",$A29))</f>
        <v>0</v>
      </c>
      <c r="F29" s="45"/>
      <c r="G29" s="37" t="s">
        <v>392</v>
      </c>
      <c r="H29" s="36">
        <f>-IF(ISERROR(+GETPIVOTDATA("NET",'ÖZET TABLO'!$F$3,"BİLANÇO P",$B29)),0,+GETPIVOTDATA("NET",'ÖZET TABLO'!$F$3,"BİLANÇO P",$B29))</f>
        <v>0</v>
      </c>
      <c r="N29" s="18"/>
      <c r="O29" s="15"/>
      <c r="P29" s="15"/>
    </row>
    <row r="30" spans="1:16" ht="15" customHeight="1" x14ac:dyDescent="0.15">
      <c r="A30" s="18">
        <v>132</v>
      </c>
      <c r="B30" s="18">
        <v>337</v>
      </c>
      <c r="C30" s="34"/>
      <c r="D30" s="33" t="s">
        <v>328</v>
      </c>
      <c r="E30" s="32">
        <f>IF(ISERROR(+GETPIVOTDATA("NET",'ÖZET TABLO'!$F$3,"BİLANÇO P",$A30)),0,+GETPIVOTDATA("NET",'ÖZET TABLO'!$F$3,"BİLANÇO P",$A30))</f>
        <v>0</v>
      </c>
      <c r="F30" s="45"/>
      <c r="G30" s="37" t="s">
        <v>391</v>
      </c>
      <c r="H30" s="36">
        <f>-IF(ISERROR(+GETPIVOTDATA("NET",'ÖZET TABLO'!$F$3,"BİLANÇO P",$B30)),0,+GETPIVOTDATA("NET",'ÖZET TABLO'!$F$3,"BİLANÇO P",$B30))</f>
        <v>0</v>
      </c>
      <c r="N30" s="18"/>
      <c r="O30" s="15"/>
      <c r="P30" s="15"/>
    </row>
    <row r="31" spans="1:16" ht="15" customHeight="1" x14ac:dyDescent="0.15">
      <c r="A31" s="18">
        <v>133</v>
      </c>
      <c r="B31" s="18"/>
      <c r="C31" s="34"/>
      <c r="D31" s="33" t="s">
        <v>326</v>
      </c>
      <c r="E31" s="32">
        <f>IF(ISERROR(+GETPIVOTDATA("NET",'ÖZET TABLO'!$F$3,"BİLANÇO P",$A31)),0,+GETPIVOTDATA("NET",'ÖZET TABLO'!$F$3,"BİLANÇO P",$A31))</f>
        <v>0</v>
      </c>
      <c r="F31" s="45"/>
      <c r="G31" s="37"/>
      <c r="H31" s="36"/>
      <c r="N31" s="18"/>
      <c r="O31" s="15"/>
      <c r="P31" s="15"/>
    </row>
    <row r="32" spans="1:16" ht="15" customHeight="1" x14ac:dyDescent="0.15">
      <c r="A32" s="18">
        <v>135</v>
      </c>
      <c r="B32" s="18">
        <v>340</v>
      </c>
      <c r="C32" s="34"/>
      <c r="D32" s="33" t="s">
        <v>324</v>
      </c>
      <c r="E32" s="32">
        <f>IF(ISERROR(+GETPIVOTDATA("NET",'ÖZET TABLO'!$F$3,"BİLANÇO P",$A32)),0,+GETPIVOTDATA("NET",'ÖZET TABLO'!$F$3,"BİLANÇO P",$A32))</f>
        <v>0</v>
      </c>
      <c r="F32" s="45"/>
      <c r="G32" s="30" t="s">
        <v>308</v>
      </c>
      <c r="H32" s="36">
        <f>-IF(ISERROR(+GETPIVOTDATA("NET",'ÖZET TABLO'!$F$3,"BİLANÇO P",$B32)),0,+GETPIVOTDATA("NET",'ÖZET TABLO'!$F$3,"BİLANÇO P",$B32))</f>
        <v>0</v>
      </c>
      <c r="N32" s="18"/>
      <c r="O32" s="15"/>
      <c r="P32" s="15"/>
    </row>
    <row r="33" spans="1:16" ht="15" customHeight="1" x14ac:dyDescent="0.15">
      <c r="A33" s="18">
        <v>136</v>
      </c>
      <c r="B33" s="18"/>
      <c r="C33" s="34"/>
      <c r="D33" s="33" t="s">
        <v>323</v>
      </c>
      <c r="E33" s="32">
        <f>IF(ISERROR(+GETPIVOTDATA("NET",'ÖZET TABLO'!$F$3,"BİLANÇO P",$A33)),0,+GETPIVOTDATA("NET",'ÖZET TABLO'!$F$3,"BİLANÇO P",$A33))</f>
        <v>0</v>
      </c>
      <c r="F33" s="45"/>
      <c r="G33" s="30"/>
      <c r="H33" s="29"/>
      <c r="N33" s="18"/>
      <c r="O33" s="15"/>
      <c r="P33" s="15"/>
    </row>
    <row r="34" spans="1:16" ht="15" customHeight="1" x14ac:dyDescent="0.2">
      <c r="A34" s="18"/>
      <c r="B34" s="18"/>
      <c r="C34" s="34"/>
      <c r="D34" s="33"/>
      <c r="E34" s="32"/>
      <c r="F34" s="45"/>
      <c r="G34" s="30" t="s">
        <v>390</v>
      </c>
      <c r="H34" s="35">
        <f>SUM(H35:H39)</f>
        <v>24999.999999998137</v>
      </c>
      <c r="N34" s="18"/>
      <c r="O34" s="15"/>
      <c r="P34" s="15"/>
    </row>
    <row r="35" spans="1:16" ht="15" customHeight="1" x14ac:dyDescent="0.2">
      <c r="A35" s="18"/>
      <c r="B35" s="18">
        <v>360</v>
      </c>
      <c r="C35" s="34"/>
      <c r="D35" s="39" t="s">
        <v>389</v>
      </c>
      <c r="E35" s="38">
        <f>SUM(E36:E42)</f>
        <v>940000</v>
      </c>
      <c r="F35" s="45"/>
      <c r="G35" s="37" t="s">
        <v>388</v>
      </c>
      <c r="H35" s="36">
        <f>-IF(ISERROR(+GETPIVOTDATA("NET",'ÖZET TABLO'!$F$3,"BİLANÇO P",$B35)),0,+GETPIVOTDATA("NET",'ÖZET TABLO'!$F$3,"BİLANÇO P",$B35))</f>
        <v>25000</v>
      </c>
      <c r="N35" s="18"/>
      <c r="O35" s="15"/>
      <c r="P35" s="15"/>
    </row>
    <row r="36" spans="1:16" ht="15" customHeight="1" x14ac:dyDescent="0.15">
      <c r="A36" s="18">
        <v>150</v>
      </c>
      <c r="B36" s="18">
        <v>361</v>
      </c>
      <c r="C36" s="34"/>
      <c r="D36" s="33" t="s">
        <v>387</v>
      </c>
      <c r="E36" s="32">
        <f>IF(ISERROR(+GETPIVOTDATA("NET",'ÖZET TABLO'!$F$3,"BİLANÇO P",$A36)),0,+GETPIVOTDATA("NET",'ÖZET TABLO'!$F$3,"BİLANÇO P",$A36))</f>
        <v>0</v>
      </c>
      <c r="F36" s="45"/>
      <c r="G36" s="37" t="s">
        <v>386</v>
      </c>
      <c r="H36" s="36">
        <f>-IF(ISERROR(+GETPIVOTDATA("NET",'ÖZET TABLO'!$F$3,"BİLANÇO P",$B36)),0,+GETPIVOTDATA("NET",'ÖZET TABLO'!$F$3,"BİLANÇO P",$B36))</f>
        <v>0</v>
      </c>
      <c r="N36" s="18"/>
      <c r="O36" s="15"/>
      <c r="P36" s="15"/>
    </row>
    <row r="37" spans="1:16" ht="15" customHeight="1" x14ac:dyDescent="0.15">
      <c r="A37" s="18">
        <v>151</v>
      </c>
      <c r="B37" s="18">
        <v>368</v>
      </c>
      <c r="C37" s="34"/>
      <c r="D37" s="33" t="s">
        <v>385</v>
      </c>
      <c r="E37" s="32">
        <f>IF(ISERROR(+GETPIVOTDATA("NET",'ÖZET TABLO'!$F$3,"BİLANÇO P",$A37)),0,+GETPIVOTDATA("NET",'ÖZET TABLO'!$F$3,"BİLANÇO P",$A37))</f>
        <v>0</v>
      </c>
      <c r="F37" s="45"/>
      <c r="G37" s="37" t="s">
        <v>384</v>
      </c>
      <c r="H37" s="36">
        <f>-IF(ISERROR(+GETPIVOTDATA("NET",'ÖZET TABLO'!$F$3,"BİLANÇO P",$B37)),0,+GETPIVOTDATA("NET",'ÖZET TABLO'!$F$3,"BİLANÇO P",$B37))</f>
        <v>0</v>
      </c>
      <c r="N37" s="18"/>
      <c r="O37" s="15"/>
      <c r="P37" s="15"/>
    </row>
    <row r="38" spans="1:16" ht="15" customHeight="1" x14ac:dyDescent="0.15">
      <c r="A38" s="18">
        <v>152</v>
      </c>
      <c r="B38" s="18"/>
      <c r="C38" s="34"/>
      <c r="D38" s="33" t="s">
        <v>383</v>
      </c>
      <c r="E38" s="32">
        <f>IF(ISERROR(+GETPIVOTDATA("NET",'ÖZET TABLO'!$F$3,"BİLANÇO P",$A38)),0,+GETPIVOTDATA("NET",'ÖZET TABLO'!$F$3,"BİLANÇO P",$A38))</f>
        <v>0</v>
      </c>
      <c r="F38" s="45"/>
      <c r="G38" s="37" t="s">
        <v>382</v>
      </c>
      <c r="H38" s="36">
        <f>-SUMPRODUCT((B38=[1]DATA!$A$2:$A$700)*([1]DATA!$E$2:$E$700))</f>
        <v>-1.862645149230957E-9</v>
      </c>
      <c r="N38" s="18"/>
      <c r="O38" s="15"/>
      <c r="P38" s="15"/>
    </row>
    <row r="39" spans="1:16" ht="15" customHeight="1" x14ac:dyDescent="0.15">
      <c r="A39" s="18">
        <v>153</v>
      </c>
      <c r="B39" s="18">
        <v>369</v>
      </c>
      <c r="C39" s="34"/>
      <c r="D39" s="33" t="s">
        <v>381</v>
      </c>
      <c r="E39" s="32">
        <f>IF(ISERROR(+GETPIVOTDATA("NET",'ÖZET TABLO'!$F$3,"BİLANÇO P",$A39)),0,+GETPIVOTDATA("NET",'ÖZET TABLO'!$F$3,"BİLANÇO P",$A39))</f>
        <v>940000</v>
      </c>
      <c r="F39" s="45"/>
      <c r="G39" s="37" t="s">
        <v>380</v>
      </c>
      <c r="H39" s="36">
        <f>-IF(ISERROR(+GETPIVOTDATA("NET",'ÖZET TABLO'!$F$3,"BİLANÇO P",$B39)),0,+GETPIVOTDATA("NET",'ÖZET TABLO'!$F$3,"BİLANÇO P",$B39))</f>
        <v>0</v>
      </c>
      <c r="N39" s="18"/>
      <c r="O39" s="15"/>
      <c r="P39" s="15"/>
    </row>
    <row r="40" spans="1:16" ht="15" customHeight="1" x14ac:dyDescent="0.15">
      <c r="A40" s="18">
        <v>157</v>
      </c>
      <c r="B40" s="18"/>
      <c r="C40" s="34"/>
      <c r="D40" s="33" t="s">
        <v>379</v>
      </c>
      <c r="E40" s="32">
        <f>IF(ISERROR(+GETPIVOTDATA("NET",'ÖZET TABLO'!$F$3,"BİLANÇO P",$A40)),0,+GETPIVOTDATA("NET",'ÖZET TABLO'!$F$3,"BİLANÇO P",$A40))</f>
        <v>0</v>
      </c>
      <c r="F40" s="45"/>
      <c r="G40" s="37"/>
      <c r="H40" s="36"/>
      <c r="N40" s="18"/>
      <c r="O40" s="15"/>
      <c r="P40" s="15"/>
    </row>
    <row r="41" spans="1:16" ht="15" customHeight="1" x14ac:dyDescent="0.2">
      <c r="A41" s="18">
        <v>158</v>
      </c>
      <c r="B41" s="18"/>
      <c r="C41" s="34"/>
      <c r="D41" s="33" t="s">
        <v>378</v>
      </c>
      <c r="E41" s="32">
        <f>IF(ISERROR(+GETPIVOTDATA("NET",'ÖZET TABLO'!$F$3,"BİLANÇO P",$A41)),0,+GETPIVOTDATA("NET",'ÖZET TABLO'!$F$3,"BİLANÇO P",$A41))</f>
        <v>0</v>
      </c>
      <c r="F41" s="45"/>
      <c r="G41" s="30" t="s">
        <v>377</v>
      </c>
      <c r="H41" s="35">
        <f>SUM(H42:H46)</f>
        <v>583110</v>
      </c>
      <c r="N41" s="18"/>
      <c r="O41" s="15"/>
      <c r="P41" s="15"/>
    </row>
    <row r="42" spans="1:16" ht="15" customHeight="1" x14ac:dyDescent="0.15">
      <c r="A42" s="18">
        <v>159</v>
      </c>
      <c r="B42" s="18">
        <v>370</v>
      </c>
      <c r="C42" s="34"/>
      <c r="D42" s="33" t="s">
        <v>376</v>
      </c>
      <c r="E42" s="32">
        <f>IF(ISERROR(+GETPIVOTDATA("NET",'ÖZET TABLO'!$F$3,"BİLANÇO P",$A42)),0,+GETPIVOTDATA("NET",'ÖZET TABLO'!$F$3,"BİLANÇO P",$A42))</f>
        <v>0</v>
      </c>
      <c r="F42" s="45"/>
      <c r="G42" s="37" t="s">
        <v>375</v>
      </c>
      <c r="H42" s="36">
        <f>-'GELİR TABLOSU'!F64</f>
        <v>583110</v>
      </c>
      <c r="N42" s="18"/>
      <c r="O42" s="15"/>
      <c r="P42" s="15"/>
    </row>
    <row r="43" spans="1:16" ht="15" customHeight="1" x14ac:dyDescent="0.15">
      <c r="A43" s="18"/>
      <c r="B43" s="18">
        <v>371</v>
      </c>
      <c r="C43" s="34"/>
      <c r="D43" s="33"/>
      <c r="E43" s="32"/>
      <c r="F43" s="45"/>
      <c r="G43" s="37" t="s">
        <v>374</v>
      </c>
      <c r="H43" s="36">
        <f>-IF(ISERROR(+GETPIVOTDATA("NET",'ÖZET TABLO'!$F$3,"BİLANÇO P",$B43)),0,+GETPIVOTDATA("NET",'ÖZET TABLO'!$F$3,"BİLANÇO P",$B43))</f>
        <v>0</v>
      </c>
      <c r="N43" s="18"/>
      <c r="O43" s="15"/>
      <c r="P43" s="15"/>
    </row>
    <row r="44" spans="1:16" ht="15" customHeight="1" x14ac:dyDescent="0.2">
      <c r="A44" s="18"/>
      <c r="B44" s="18">
        <v>372</v>
      </c>
      <c r="C44" s="34"/>
      <c r="D44" s="39" t="s">
        <v>373</v>
      </c>
      <c r="E44" s="38">
        <f>SUM(E45:E46)</f>
        <v>40000</v>
      </c>
      <c r="F44" s="45"/>
      <c r="G44" s="37" t="s">
        <v>372</v>
      </c>
      <c r="H44" s="36">
        <f>-IF(ISERROR(+GETPIVOTDATA("NET",'ÖZET TABLO'!$F$3,"BİLANÇO P",$B44)),0,+GETPIVOTDATA("NET",'ÖZET TABLO'!$F$3,"BİLANÇO P",$B44))</f>
        <v>0</v>
      </c>
      <c r="N44" s="18"/>
      <c r="O44" s="15"/>
      <c r="P44" s="15"/>
    </row>
    <row r="45" spans="1:16" ht="15" customHeight="1" x14ac:dyDescent="0.15">
      <c r="A45" s="18">
        <v>180</v>
      </c>
      <c r="B45" s="18">
        <v>373</v>
      </c>
      <c r="C45" s="34"/>
      <c r="D45" s="33" t="s">
        <v>371</v>
      </c>
      <c r="E45" s="32">
        <f>IF(ISERROR(+GETPIVOTDATA("NET",'ÖZET TABLO'!$F$3,"BİLANÇO P",$A45)),0,+GETPIVOTDATA("NET",'ÖZET TABLO'!$F$3,"BİLANÇO P",$A45))</f>
        <v>40000</v>
      </c>
      <c r="F45" s="45"/>
      <c r="G45" s="55" t="s">
        <v>370</v>
      </c>
      <c r="H45" s="36">
        <f>-IF(ISERROR(+GETPIVOTDATA("NET",'ÖZET TABLO'!$F$3,"BİLANÇO P",$B45)),0,+GETPIVOTDATA("NET",'ÖZET TABLO'!$F$3,"BİLANÇO P",$B45))</f>
        <v>0</v>
      </c>
      <c r="N45" s="18"/>
      <c r="O45" s="15"/>
      <c r="P45" s="15"/>
    </row>
    <row r="46" spans="1:16" ht="15" customHeight="1" x14ac:dyDescent="0.15">
      <c r="A46" s="18">
        <v>181</v>
      </c>
      <c r="B46" s="18">
        <v>379</v>
      </c>
      <c r="C46" s="34"/>
      <c r="D46" s="33" t="s">
        <v>261</v>
      </c>
      <c r="E46" s="32">
        <f>IF(ISERROR(+GETPIVOTDATA("NET",'ÖZET TABLO'!$F$3,"BİLANÇO P",$A46)),0,+GETPIVOTDATA("NET",'ÖZET TABLO'!$F$3,"BİLANÇO P",$A46))</f>
        <v>0</v>
      </c>
      <c r="F46" s="45"/>
      <c r="G46" s="55" t="s">
        <v>369</v>
      </c>
      <c r="H46" s="36">
        <f>-IF(ISERROR(+GETPIVOTDATA("NET",'ÖZET TABLO'!$F$3,"BİLANÇO P",$B46)),0,+GETPIVOTDATA("NET",'ÖZET TABLO'!$F$3,"BİLANÇO P",$B46))</f>
        <v>0</v>
      </c>
      <c r="N46" s="18"/>
      <c r="O46" s="15"/>
      <c r="P46" s="15"/>
    </row>
    <row r="47" spans="1:16" ht="15" customHeight="1" x14ac:dyDescent="0.15">
      <c r="A47" s="18"/>
      <c r="B47" s="18"/>
      <c r="C47" s="34"/>
      <c r="D47" s="33"/>
      <c r="E47" s="32"/>
      <c r="F47" s="45"/>
      <c r="G47" s="55"/>
      <c r="H47" s="54"/>
      <c r="N47" s="18"/>
      <c r="O47" s="15"/>
      <c r="P47" s="15"/>
    </row>
    <row r="48" spans="1:16" ht="15" customHeight="1" x14ac:dyDescent="0.2">
      <c r="A48" s="18"/>
      <c r="B48" s="18"/>
      <c r="C48" s="34"/>
      <c r="D48" s="39" t="s">
        <v>368</v>
      </c>
      <c r="E48" s="38">
        <f>SUM(E49:E57)</f>
        <v>110000</v>
      </c>
      <c r="F48" s="45"/>
      <c r="G48" s="30" t="s">
        <v>367</v>
      </c>
      <c r="H48" s="35">
        <f>SUM(H49:H50)</f>
        <v>0</v>
      </c>
      <c r="N48" s="18"/>
      <c r="O48" s="15"/>
      <c r="P48" s="15"/>
    </row>
    <row r="49" spans="1:16" ht="15" customHeight="1" x14ac:dyDescent="0.15">
      <c r="A49" s="18">
        <v>190</v>
      </c>
      <c r="B49" s="18">
        <v>380</v>
      </c>
      <c r="C49" s="34"/>
      <c r="D49" s="33" t="s">
        <v>366</v>
      </c>
      <c r="E49" s="32">
        <f>IF(ISERROR(+GETPIVOTDATA("NET",'ÖZET TABLO'!$F$3,"BİLANÇO P",$A49)),0,+GETPIVOTDATA("NET",'ÖZET TABLO'!$F$3,"BİLANÇO P",$A49))</f>
        <v>20000</v>
      </c>
      <c r="F49" s="45"/>
      <c r="G49" s="37" t="s">
        <v>365</v>
      </c>
      <c r="H49" s="36">
        <f>-IF(ISERROR(+GETPIVOTDATA("NET",'ÖZET TABLO'!$F$3,"BİLANÇO P",$B49)),0,+GETPIVOTDATA("NET",'ÖZET TABLO'!$F$3,"BİLANÇO P",$B49))</f>
        <v>0</v>
      </c>
      <c r="N49" s="18"/>
      <c r="O49" s="15"/>
      <c r="P49" s="15"/>
    </row>
    <row r="50" spans="1:16" ht="15" customHeight="1" x14ac:dyDescent="0.15">
      <c r="A50" s="18">
        <v>191</v>
      </c>
      <c r="B50" s="18">
        <v>381</v>
      </c>
      <c r="C50" s="34"/>
      <c r="D50" s="33" t="s">
        <v>364</v>
      </c>
      <c r="E50" s="32">
        <f>IF(ISERROR(+GETPIVOTDATA("NET",'ÖZET TABLO'!$F$3,"BİLANÇO P",$A50)),0,+GETPIVOTDATA("NET",'ÖZET TABLO'!$F$3,"BİLANÇO P",$A50))</f>
        <v>0</v>
      </c>
      <c r="F50" s="45"/>
      <c r="G50" s="37" t="s">
        <v>295</v>
      </c>
      <c r="H50" s="36">
        <f>-IF(ISERROR(+GETPIVOTDATA("NET",'ÖZET TABLO'!$F$3,"BİLANÇO P",$B50)),0,+GETPIVOTDATA("NET",'ÖZET TABLO'!$F$3,"BİLANÇO P",$B50))</f>
        <v>0</v>
      </c>
      <c r="N50" s="18"/>
      <c r="O50" s="15"/>
      <c r="P50" s="15"/>
    </row>
    <row r="51" spans="1:16" ht="15" customHeight="1" x14ac:dyDescent="0.15">
      <c r="A51" s="18">
        <v>192</v>
      </c>
      <c r="B51" s="18"/>
      <c r="C51" s="34"/>
      <c r="D51" s="33" t="s">
        <v>363</v>
      </c>
      <c r="E51" s="32">
        <f>IF(ISERROR(+GETPIVOTDATA("NET",'ÖZET TABLO'!$F$3,"BİLANÇO P",$A51)),0,+GETPIVOTDATA("NET",'ÖZET TABLO'!$F$3,"BİLANÇO P",$A51))</f>
        <v>0</v>
      </c>
      <c r="F51" s="45"/>
      <c r="G51" s="37"/>
      <c r="H51" s="36"/>
      <c r="N51" s="18"/>
      <c r="O51" s="15"/>
      <c r="P51" s="15"/>
    </row>
    <row r="52" spans="1:16" ht="15" customHeight="1" x14ac:dyDescent="0.2">
      <c r="A52" s="18">
        <v>195</v>
      </c>
      <c r="B52" s="18"/>
      <c r="C52" s="34"/>
      <c r="D52" s="33" t="s">
        <v>362</v>
      </c>
      <c r="E52" s="32">
        <f>IF(ISERROR(+GETPIVOTDATA("NET",'ÖZET TABLO'!$F$3,"BİLANÇO P",$A52)),0,+GETPIVOTDATA("NET",'ÖZET TABLO'!$F$3,"BİLANÇO P",$A52))</f>
        <v>0</v>
      </c>
      <c r="F52" s="45"/>
      <c r="G52" s="30" t="s">
        <v>361</v>
      </c>
      <c r="H52" s="35">
        <f>SUM(H53:H56)</f>
        <v>0</v>
      </c>
      <c r="N52" s="18"/>
      <c r="O52" s="15"/>
      <c r="P52" s="15"/>
    </row>
    <row r="53" spans="1:16" ht="15" customHeight="1" x14ac:dyDescent="0.15">
      <c r="A53" s="18">
        <v>193</v>
      </c>
      <c r="B53" s="18">
        <v>391</v>
      </c>
      <c r="C53" s="34"/>
      <c r="D53" s="33" t="s">
        <v>360</v>
      </c>
      <c r="E53" s="32">
        <f>IF(ISERROR(+GETPIVOTDATA("NET",'ÖZET TABLO'!$F$3,"BİLANÇO P",$A53)),0,+GETPIVOTDATA("NET",'ÖZET TABLO'!$F$3,"BİLANÇO P",$A53))</f>
        <v>30000</v>
      </c>
      <c r="F53" s="45"/>
      <c r="G53" s="37" t="s">
        <v>359</v>
      </c>
      <c r="H53" s="36">
        <f>-IF(ISERROR(+GETPIVOTDATA("NET",'ÖZET TABLO'!$F$3,"BİLANÇO P",$B53)),0,+GETPIVOTDATA("NET",'ÖZET TABLO'!$F$3,"BİLANÇO P",$B53))</f>
        <v>0</v>
      </c>
      <c r="N53" s="18"/>
      <c r="O53" s="15"/>
      <c r="P53" s="15"/>
    </row>
    <row r="54" spans="1:16" ht="15" customHeight="1" x14ac:dyDescent="0.15">
      <c r="A54" s="18">
        <v>196</v>
      </c>
      <c r="B54" s="18">
        <v>392</v>
      </c>
      <c r="C54" s="34"/>
      <c r="D54" s="33" t="s">
        <v>358</v>
      </c>
      <c r="E54" s="32">
        <f>IF(ISERROR(+GETPIVOTDATA("NET",'ÖZET TABLO'!$F$3,"BİLANÇO P",$A54)),0,+GETPIVOTDATA("NET",'ÖZET TABLO'!$F$3,"BİLANÇO P",$A54))</f>
        <v>0</v>
      </c>
      <c r="F54" s="45"/>
      <c r="G54" s="37" t="s">
        <v>357</v>
      </c>
      <c r="H54" s="36">
        <f>-IF(ISERROR(+GETPIVOTDATA("NET",'ÖZET TABLO'!$F$3,"BİLANÇO P",$B54)),0,+GETPIVOTDATA("NET",'ÖZET TABLO'!$F$3,"BİLANÇO P",$B54))</f>
        <v>0</v>
      </c>
      <c r="N54" s="18"/>
      <c r="O54" s="15"/>
      <c r="P54" s="15"/>
    </row>
    <row r="55" spans="1:16" ht="15" customHeight="1" x14ac:dyDescent="0.15">
      <c r="A55" s="18">
        <v>197</v>
      </c>
      <c r="B55" s="18">
        <v>398</v>
      </c>
      <c r="C55" s="34"/>
      <c r="D55" s="33" t="s">
        <v>356</v>
      </c>
      <c r="E55" s="32">
        <f>IF(ISERROR(+GETPIVOTDATA("NET",'ÖZET TABLO'!$F$3,"BİLANÇO P",$A55)),0,+GETPIVOTDATA("NET",'ÖZET TABLO'!$F$3,"BİLANÇO P",$A55))</f>
        <v>60000</v>
      </c>
      <c r="F55" s="45"/>
      <c r="G55" s="37" t="s">
        <v>355</v>
      </c>
      <c r="H55" s="36">
        <f>-IF(ISERROR(+GETPIVOTDATA("NET",'ÖZET TABLO'!$F$3,"BİLANÇO P",$B55)),0,+GETPIVOTDATA("NET",'ÖZET TABLO'!$F$3,"BİLANÇO P",$B55))</f>
        <v>0</v>
      </c>
      <c r="N55" s="18"/>
      <c r="O55" s="15"/>
      <c r="P55" s="15"/>
    </row>
    <row r="56" spans="1:16" ht="15" customHeight="1" x14ac:dyDescent="0.15">
      <c r="A56" s="18">
        <v>198</v>
      </c>
      <c r="B56" s="18">
        <v>399</v>
      </c>
      <c r="C56" s="34"/>
      <c r="D56" s="33" t="s">
        <v>354</v>
      </c>
      <c r="E56" s="32">
        <f>IF(ISERROR(+GETPIVOTDATA("NET",'ÖZET TABLO'!$F$3,"BİLANÇO P",$A56)),0,+GETPIVOTDATA("NET",'ÖZET TABLO'!$F$3,"BİLANÇO P",$A56))</f>
        <v>0</v>
      </c>
      <c r="F56" s="45"/>
      <c r="G56" s="37" t="s">
        <v>353</v>
      </c>
      <c r="H56" s="36">
        <f>-IF(ISERROR(+GETPIVOTDATA("NET",'ÖZET TABLO'!$F$3,"BİLANÇO P",$B56)),0,+GETPIVOTDATA("NET",'ÖZET TABLO'!$F$3,"BİLANÇO P",$B56))</f>
        <v>0</v>
      </c>
      <c r="N56" s="18"/>
      <c r="O56" s="15"/>
      <c r="P56" s="15"/>
    </row>
    <row r="57" spans="1:16" ht="15" customHeight="1" x14ac:dyDescent="0.15">
      <c r="A57" s="18">
        <v>199</v>
      </c>
      <c r="B57" s="18"/>
      <c r="C57" s="53"/>
      <c r="D57" s="33" t="s">
        <v>352</v>
      </c>
      <c r="E57" s="32">
        <f>IF(ISERROR(+GETPIVOTDATA("NET",'ÖZET TABLO'!$F$3,"BİLANÇO P",$A57)),0,+GETPIVOTDATA("NET",'ÖZET TABLO'!$F$3,"BİLANÇO P",$A57))</f>
        <v>0</v>
      </c>
      <c r="F57" s="45"/>
      <c r="G57" s="37"/>
      <c r="H57" s="29"/>
      <c r="N57" s="18"/>
      <c r="O57" s="15"/>
      <c r="P57" s="15"/>
    </row>
    <row r="58" spans="1:16" ht="15" customHeight="1" x14ac:dyDescent="0.15">
      <c r="A58" s="18"/>
      <c r="B58" s="18"/>
      <c r="C58" s="53"/>
      <c r="D58" s="33"/>
      <c r="E58" s="32"/>
      <c r="F58" s="45"/>
      <c r="G58" s="37"/>
      <c r="H58" s="29"/>
      <c r="N58" s="18"/>
      <c r="O58" s="15"/>
      <c r="P58" s="15"/>
    </row>
    <row r="59" spans="1:16" ht="20.25" customHeight="1" thickBot="1" x14ac:dyDescent="0.25">
      <c r="A59" s="18"/>
      <c r="B59" s="18"/>
      <c r="C59" s="52"/>
      <c r="D59" s="25" t="s">
        <v>351</v>
      </c>
      <c r="E59" s="28">
        <f>E6+E13+E19+E28+E35+E44+E48</f>
        <v>2155500</v>
      </c>
      <c r="F59" s="51"/>
      <c r="G59" s="22" t="s">
        <v>350</v>
      </c>
      <c r="H59" s="27">
        <f>+H52+H48+H41+H34+H32+H24+H17+H6</f>
        <v>1158109.9999999981</v>
      </c>
      <c r="N59" s="18"/>
      <c r="O59" s="15"/>
      <c r="P59" s="15"/>
    </row>
    <row r="60" spans="1:16" s="46" customFormat="1" ht="15" customHeight="1" x14ac:dyDescent="0.15">
      <c r="A60" s="18"/>
      <c r="B60" s="18"/>
      <c r="C60" s="48" t="s">
        <v>348</v>
      </c>
      <c r="D60" s="50" t="s">
        <v>349</v>
      </c>
      <c r="E60" s="49"/>
      <c r="F60" s="48" t="s">
        <v>348</v>
      </c>
      <c r="G60" s="40" t="s">
        <v>347</v>
      </c>
      <c r="H60" s="47"/>
      <c r="J60" s="10"/>
      <c r="K60" s="10"/>
      <c r="N60" s="18"/>
      <c r="O60" s="15"/>
      <c r="P60" s="15"/>
    </row>
    <row r="61" spans="1:16" s="46" customFormat="1" ht="15" customHeight="1" x14ac:dyDescent="0.2">
      <c r="A61" s="18"/>
      <c r="B61" s="18"/>
      <c r="C61" s="34"/>
      <c r="D61" s="39" t="s">
        <v>346</v>
      </c>
      <c r="E61" s="38">
        <f>SUM(E62:E67)</f>
        <v>0</v>
      </c>
      <c r="F61" s="45"/>
      <c r="G61" s="30" t="s">
        <v>345</v>
      </c>
      <c r="H61" s="35">
        <f>SUM(H62:H65)</f>
        <v>0</v>
      </c>
      <c r="J61" s="10"/>
      <c r="K61" s="10"/>
      <c r="N61" s="18"/>
      <c r="O61" s="15"/>
      <c r="P61" s="15"/>
    </row>
    <row r="62" spans="1:16" ht="15" customHeight="1" x14ac:dyDescent="0.15">
      <c r="A62" s="18">
        <v>220</v>
      </c>
      <c r="B62" s="18">
        <v>400</v>
      </c>
      <c r="C62" s="34"/>
      <c r="D62" s="33" t="s">
        <v>344</v>
      </c>
      <c r="E62" s="32">
        <f>IF(ISERROR(+GETPIVOTDATA("NET",'ÖZET TABLO'!$F$3,"BİLANÇO P",$A62)),0,+GETPIVOTDATA("NET",'ÖZET TABLO'!$F$3,"BİLANÇO P",$A62))</f>
        <v>0</v>
      </c>
      <c r="F62" s="45"/>
      <c r="G62" s="37" t="s">
        <v>343</v>
      </c>
      <c r="H62" s="36">
        <f>-IF(ISERROR(+GETPIVOTDATA("NET",'ÖZET TABLO'!$F$3,"BİLANÇO P",$B62)),0,+GETPIVOTDATA("NET",'ÖZET TABLO'!$F$3,"BİLANÇO P",$B62))</f>
        <v>0</v>
      </c>
      <c r="N62" s="18"/>
      <c r="O62" s="15"/>
      <c r="P62" s="15"/>
    </row>
    <row r="63" spans="1:16" ht="15" customHeight="1" x14ac:dyDescent="0.15">
      <c r="A63" s="18">
        <v>221</v>
      </c>
      <c r="B63" s="18">
        <v>401</v>
      </c>
      <c r="C63" s="34"/>
      <c r="D63" s="33" t="s">
        <v>342</v>
      </c>
      <c r="E63" s="32">
        <f>IF(ISERROR(+GETPIVOTDATA("NET",'ÖZET TABLO'!$F$3,"BİLANÇO P",$A63)),0,+GETPIVOTDATA("NET",'ÖZET TABLO'!$F$3,"BİLANÇO P",$A63))</f>
        <v>0</v>
      </c>
      <c r="F63" s="45"/>
      <c r="G63" s="37" t="s">
        <v>341</v>
      </c>
      <c r="H63" s="36">
        <f>-IF(ISERROR(+GETPIVOTDATA("NET",'ÖZET TABLO'!$F$3,"BİLANÇO P",$B63)),0,+GETPIVOTDATA("NET",'ÖZET TABLO'!$F$3,"BİLANÇO P",$B63))</f>
        <v>0</v>
      </c>
      <c r="N63" s="18"/>
      <c r="O63" s="15"/>
      <c r="P63" s="15"/>
    </row>
    <row r="64" spans="1:16" ht="15" customHeight="1" x14ac:dyDescent="0.15">
      <c r="A64" s="18">
        <v>222</v>
      </c>
      <c r="B64" s="18">
        <v>402</v>
      </c>
      <c r="C64" s="34"/>
      <c r="D64" s="33" t="s">
        <v>340</v>
      </c>
      <c r="E64" s="32">
        <f>IF(ISERROR(+GETPIVOTDATA("NET",'ÖZET TABLO'!$F$3,"BİLANÇO P",$A64)),0,+GETPIVOTDATA("NET",'ÖZET TABLO'!$F$3,"BİLANÇO P",$A64))</f>
        <v>0</v>
      </c>
      <c r="F64" s="45"/>
      <c r="G64" s="37" t="s">
        <v>339</v>
      </c>
      <c r="H64" s="36">
        <f>-IF(ISERROR(+GETPIVOTDATA("NET",'ÖZET TABLO'!$F$3,"BİLANÇO P",$B64)),0,+GETPIVOTDATA("NET",'ÖZET TABLO'!$F$3,"BİLANÇO P",$B64))</f>
        <v>0</v>
      </c>
      <c r="N64" s="18"/>
      <c r="O64" s="15"/>
      <c r="P64" s="15"/>
    </row>
    <row r="65" spans="1:16" ht="15" customHeight="1" x14ac:dyDescent="0.15">
      <c r="A65" s="18">
        <v>226</v>
      </c>
      <c r="B65" s="18">
        <v>409</v>
      </c>
      <c r="C65" s="34"/>
      <c r="D65" s="33" t="s">
        <v>338</v>
      </c>
      <c r="E65" s="32">
        <f>IF(ISERROR(+GETPIVOTDATA("NET",'ÖZET TABLO'!$F$3,"BİLANÇO P",$A65)),0,+GETPIVOTDATA("NET",'ÖZET TABLO'!$F$3,"BİLANÇO P",$A65))</f>
        <v>0</v>
      </c>
      <c r="F65" s="45"/>
      <c r="G65" s="37" t="s">
        <v>337</v>
      </c>
      <c r="H65" s="36">
        <f>-IF(ISERROR(+GETPIVOTDATA("NET",'ÖZET TABLO'!$F$3,"BİLANÇO P",$B65)),0,+GETPIVOTDATA("NET",'ÖZET TABLO'!$F$3,"BİLANÇO P",$B65))</f>
        <v>0</v>
      </c>
      <c r="N65" s="18"/>
      <c r="O65" s="15"/>
      <c r="P65" s="15"/>
    </row>
    <row r="66" spans="1:16" ht="15" customHeight="1" x14ac:dyDescent="0.15">
      <c r="A66" s="18">
        <v>228</v>
      </c>
      <c r="B66" s="18"/>
      <c r="C66" s="34"/>
      <c r="D66" s="44" t="s">
        <v>336</v>
      </c>
      <c r="E66" s="32">
        <f>IF(ISERROR(+GETPIVOTDATA("NET",'ÖZET TABLO'!$F$3,"BİLANÇO P",$A66)),0,+GETPIVOTDATA("NET",'ÖZET TABLO'!$F$3,"BİLANÇO P",$A66))</f>
        <v>0</v>
      </c>
      <c r="F66" s="45"/>
      <c r="G66" s="37"/>
      <c r="H66" s="36"/>
      <c r="N66" s="18"/>
      <c r="O66" s="15"/>
      <c r="P66" s="15"/>
    </row>
    <row r="67" spans="1:16" ht="15" customHeight="1" x14ac:dyDescent="0.2">
      <c r="A67" s="18">
        <v>229</v>
      </c>
      <c r="B67" s="18"/>
      <c r="C67" s="34"/>
      <c r="D67" s="44" t="s">
        <v>335</v>
      </c>
      <c r="E67" s="32">
        <f>IF(ISERROR(+GETPIVOTDATA("NET",'ÖZET TABLO'!$F$3,"BİLANÇO P",$A67)),0,+GETPIVOTDATA("NET",'ÖZET TABLO'!$F$3,"BİLANÇO P",$A67))</f>
        <v>0</v>
      </c>
      <c r="F67" s="31"/>
      <c r="G67" s="30" t="s">
        <v>334</v>
      </c>
      <c r="H67" s="35"/>
      <c r="N67" s="18"/>
      <c r="O67" s="15"/>
      <c r="P67" s="15"/>
    </row>
    <row r="68" spans="1:16" ht="15" customHeight="1" x14ac:dyDescent="0.15">
      <c r="A68" s="18"/>
      <c r="B68" s="18">
        <v>420</v>
      </c>
      <c r="C68" s="34"/>
      <c r="D68" s="44"/>
      <c r="E68" s="32"/>
      <c r="F68" s="31"/>
      <c r="G68" s="37" t="s">
        <v>333</v>
      </c>
      <c r="H68" s="36">
        <f>-IF(ISERROR(+GETPIVOTDATA("NET",'ÖZET TABLO'!$F$3,"BİLANÇO P",$B68)),0,+GETPIVOTDATA("NET",'ÖZET TABLO'!$F$3,"BİLANÇO P",$B68))</f>
        <v>0</v>
      </c>
      <c r="N68" s="18"/>
      <c r="O68" s="15"/>
      <c r="P68" s="15"/>
    </row>
    <row r="69" spans="1:16" ht="15" customHeight="1" x14ac:dyDescent="0.2">
      <c r="A69" s="18"/>
      <c r="B69" s="18">
        <v>421</v>
      </c>
      <c r="C69" s="34"/>
      <c r="D69" s="39" t="s">
        <v>332</v>
      </c>
      <c r="E69" s="38">
        <f>SUM(E70:E75)</f>
        <v>0</v>
      </c>
      <c r="F69" s="31"/>
      <c r="G69" s="37" t="s">
        <v>331</v>
      </c>
      <c r="H69" s="36">
        <f>-IF(ISERROR(+GETPIVOTDATA("NET",'ÖZET TABLO'!$F$3,"BİLANÇO P",$B69)),0,+GETPIVOTDATA("NET",'ÖZET TABLO'!$F$3,"BİLANÇO P",$B69))</f>
        <v>0</v>
      </c>
      <c r="N69" s="18"/>
      <c r="O69" s="15"/>
      <c r="P69" s="15"/>
    </row>
    <row r="70" spans="1:16" ht="15" customHeight="1" x14ac:dyDescent="0.15">
      <c r="A70" s="18">
        <v>231</v>
      </c>
      <c r="B70" s="18">
        <v>422</v>
      </c>
      <c r="C70" s="34"/>
      <c r="D70" s="33" t="s">
        <v>330</v>
      </c>
      <c r="E70" s="32">
        <f>IF(ISERROR(+GETPIVOTDATA("NET",'ÖZET TABLO'!$F$3,"BİLANÇO P",$A70)),0,+GETPIVOTDATA("NET",'ÖZET TABLO'!$F$3,"BİLANÇO P",$A70))</f>
        <v>0</v>
      </c>
      <c r="F70" s="31"/>
      <c r="G70" s="37" t="s">
        <v>329</v>
      </c>
      <c r="H70" s="36">
        <f>-IF(ISERROR(+GETPIVOTDATA("NET",'ÖZET TABLO'!$F$3,"BİLANÇO P",$B70)),0,+GETPIVOTDATA("NET",'ÖZET TABLO'!$F$3,"BİLANÇO P",$B70))</f>
        <v>0</v>
      </c>
      <c r="N70" s="18"/>
      <c r="O70" s="15"/>
      <c r="P70" s="15"/>
    </row>
    <row r="71" spans="1:16" ht="15" customHeight="1" x14ac:dyDescent="0.15">
      <c r="A71" s="18">
        <v>232</v>
      </c>
      <c r="B71" s="18">
        <v>426</v>
      </c>
      <c r="C71" s="34"/>
      <c r="D71" s="33" t="s">
        <v>328</v>
      </c>
      <c r="E71" s="32">
        <f>IF(ISERROR(+GETPIVOTDATA("NET",'ÖZET TABLO'!$F$3,"BİLANÇO P",$A71)),0,+GETPIVOTDATA("NET",'ÖZET TABLO'!$F$3,"BİLANÇO P",$A71))</f>
        <v>0</v>
      </c>
      <c r="F71" s="31"/>
      <c r="G71" s="37" t="s">
        <v>327</v>
      </c>
      <c r="H71" s="36">
        <f>-IF(ISERROR(+GETPIVOTDATA("NET",'ÖZET TABLO'!$F$3,"BİLANÇO P",$B71)),0,+GETPIVOTDATA("NET",'ÖZET TABLO'!$F$3,"BİLANÇO P",$B71))</f>
        <v>0</v>
      </c>
      <c r="N71" s="18"/>
      <c r="O71" s="15"/>
      <c r="P71" s="15"/>
    </row>
    <row r="72" spans="1:16" ht="15" customHeight="1" x14ac:dyDescent="0.15">
      <c r="A72" s="18">
        <v>233</v>
      </c>
      <c r="B72" s="18">
        <v>429</v>
      </c>
      <c r="C72" s="34"/>
      <c r="D72" s="33" t="s">
        <v>326</v>
      </c>
      <c r="E72" s="32">
        <f>IF(ISERROR(+GETPIVOTDATA("NET",'ÖZET TABLO'!$F$3,"BİLANÇO P",$A72)),0,+GETPIVOTDATA("NET",'ÖZET TABLO'!$F$3,"BİLANÇO P",$A72))</f>
        <v>0</v>
      </c>
      <c r="F72" s="31"/>
      <c r="G72" s="37" t="s">
        <v>325</v>
      </c>
      <c r="H72" s="36">
        <f>-IF(ISERROR(+GETPIVOTDATA("NET",'ÖZET TABLO'!$F$3,"BİLANÇO P",$B72)),0,+GETPIVOTDATA("NET",'ÖZET TABLO'!$F$3,"BİLANÇO P",$B72))</f>
        <v>0</v>
      </c>
      <c r="N72" s="18"/>
      <c r="O72" s="15"/>
      <c r="P72" s="15"/>
    </row>
    <row r="73" spans="1:16" ht="15" customHeight="1" x14ac:dyDescent="0.15">
      <c r="A73" s="18">
        <v>235</v>
      </c>
      <c r="B73" s="18"/>
      <c r="C73" s="34"/>
      <c r="D73" s="33" t="s">
        <v>324</v>
      </c>
      <c r="E73" s="32">
        <f>IF(ISERROR(+GETPIVOTDATA("NET",'ÖZET TABLO'!$F$3,"BİLANÇO P",$A73)),0,+GETPIVOTDATA("NET",'ÖZET TABLO'!$F$3,"BİLANÇO P",$A73))</f>
        <v>0</v>
      </c>
      <c r="F73" s="31"/>
      <c r="G73" s="37"/>
      <c r="H73" s="36"/>
      <c r="N73" s="18"/>
      <c r="O73" s="15"/>
      <c r="P73" s="15"/>
    </row>
    <row r="74" spans="1:16" ht="15" customHeight="1" x14ac:dyDescent="0.2">
      <c r="A74" s="18">
        <v>236</v>
      </c>
      <c r="B74" s="18"/>
      <c r="C74" s="34"/>
      <c r="D74" s="33" t="s">
        <v>323</v>
      </c>
      <c r="E74" s="32">
        <f>IF(ISERROR(+GETPIVOTDATA("NET",'ÖZET TABLO'!$F$3,"BİLANÇO P",$A74)),0,+GETPIVOTDATA("NET",'ÖZET TABLO'!$F$3,"BİLANÇO P",$A74))</f>
        <v>0</v>
      </c>
      <c r="F74" s="31"/>
      <c r="G74" s="30" t="s">
        <v>322</v>
      </c>
      <c r="H74" s="35"/>
      <c r="N74" s="18"/>
      <c r="O74" s="15"/>
      <c r="P74" s="15"/>
    </row>
    <row r="75" spans="1:16" ht="15" customHeight="1" x14ac:dyDescent="0.15">
      <c r="A75" s="18">
        <v>237</v>
      </c>
      <c r="B75" s="18">
        <v>431</v>
      </c>
      <c r="C75" s="34"/>
      <c r="D75" s="33" t="s">
        <v>321</v>
      </c>
      <c r="E75" s="32">
        <f>IF(ISERROR(+GETPIVOTDATA("NET",'ÖZET TABLO'!$F$3,"BİLANÇO P",$A75)),0,+GETPIVOTDATA("NET",'ÖZET TABLO'!$F$3,"BİLANÇO P",$A75))</f>
        <v>0</v>
      </c>
      <c r="F75" s="31"/>
      <c r="G75" s="37" t="s">
        <v>320</v>
      </c>
      <c r="H75" s="36">
        <f>-IF(ISERROR(+GETPIVOTDATA("NET",'ÖZET TABLO'!$F$3,"BİLANÇO P",$B75)),0,+GETPIVOTDATA("NET",'ÖZET TABLO'!$F$3,"BİLANÇO P",$B75))</f>
        <v>0</v>
      </c>
      <c r="N75" s="18"/>
      <c r="O75" s="15"/>
      <c r="P75" s="15"/>
    </row>
    <row r="76" spans="1:16" ht="15" customHeight="1" x14ac:dyDescent="0.15">
      <c r="A76" s="18"/>
      <c r="B76" s="18">
        <v>432</v>
      </c>
      <c r="C76" s="34"/>
      <c r="D76" s="33"/>
      <c r="E76" s="32"/>
      <c r="F76" s="31"/>
      <c r="G76" s="37" t="s">
        <v>319</v>
      </c>
      <c r="H76" s="36">
        <f>-IF(ISERROR(+GETPIVOTDATA("NET",'ÖZET TABLO'!$F$3,"BİLANÇO P",$B76)),0,+GETPIVOTDATA("NET",'ÖZET TABLO'!$F$3,"BİLANÇO P",$B76))</f>
        <v>0</v>
      </c>
      <c r="N76" s="18"/>
      <c r="O76" s="15"/>
      <c r="P76" s="15"/>
    </row>
    <row r="77" spans="1:16" ht="15" customHeight="1" x14ac:dyDescent="0.2">
      <c r="A77" s="18"/>
      <c r="B77" s="18">
        <v>433</v>
      </c>
      <c r="C77" s="34"/>
      <c r="D77" s="39" t="s">
        <v>318</v>
      </c>
      <c r="E77" s="38">
        <f>SUM(E78:E83)</f>
        <v>0</v>
      </c>
      <c r="F77" s="31"/>
      <c r="G77" s="37" t="s">
        <v>317</v>
      </c>
      <c r="H77" s="36">
        <f>-IF(ISERROR(+GETPIVOTDATA("NET",'ÖZET TABLO'!$F$3,"BİLANÇO P",$B77)),0,+GETPIVOTDATA("NET",'ÖZET TABLO'!$F$3,"BİLANÇO P",$B77))</f>
        <v>0</v>
      </c>
      <c r="N77" s="18"/>
      <c r="O77" s="15"/>
      <c r="P77" s="15"/>
    </row>
    <row r="78" spans="1:16" ht="15" customHeight="1" x14ac:dyDescent="0.15">
      <c r="A78" s="18">
        <v>240</v>
      </c>
      <c r="B78" s="18">
        <v>439</v>
      </c>
      <c r="C78" s="34"/>
      <c r="D78" s="33" t="s">
        <v>316</v>
      </c>
      <c r="E78" s="32">
        <f>IF(ISERROR(+GETPIVOTDATA("NET",'ÖZET TABLO'!$F$3,"BİLANÇO P",$A78)),0,+GETPIVOTDATA("NET",'ÖZET TABLO'!$F$3,"BİLANÇO P",$A78))</f>
        <v>0</v>
      </c>
      <c r="F78" s="31"/>
      <c r="G78" s="37" t="s">
        <v>315</v>
      </c>
      <c r="H78" s="36">
        <f>-IF(ISERROR(+GETPIVOTDATA("NET",'ÖZET TABLO'!$F$3,"BİLANÇO P",$B78)),0,+GETPIVOTDATA("NET",'ÖZET TABLO'!$F$3,"BİLANÇO P",$B78))</f>
        <v>0</v>
      </c>
      <c r="N78" s="18"/>
      <c r="O78" s="15"/>
      <c r="P78" s="15"/>
    </row>
    <row r="79" spans="1:16" ht="15" customHeight="1" x14ac:dyDescent="0.15">
      <c r="A79" s="18">
        <v>241</v>
      </c>
      <c r="B79" s="18">
        <v>437</v>
      </c>
      <c r="C79" s="34"/>
      <c r="D79" s="33" t="s">
        <v>314</v>
      </c>
      <c r="E79" s="32">
        <f>IF(ISERROR(+GETPIVOTDATA("NET",'ÖZET TABLO'!$F$3,"BİLANÇO P",$A79)),0,+GETPIVOTDATA("NET",'ÖZET TABLO'!$F$3,"BİLANÇO P",$A79))</f>
        <v>0</v>
      </c>
      <c r="F79" s="31"/>
      <c r="G79" s="37" t="s">
        <v>313</v>
      </c>
      <c r="H79" s="36">
        <f>-IF(ISERROR(+GETPIVOTDATA("NET",'ÖZET TABLO'!$F$3,"BİLANÇO P",$B79)),0,+GETPIVOTDATA("NET",'ÖZET TABLO'!$F$3,"BİLANÇO P",$B79))</f>
        <v>0</v>
      </c>
      <c r="N79" s="18"/>
      <c r="O79" s="15"/>
      <c r="P79" s="15"/>
    </row>
    <row r="80" spans="1:16" ht="15" customHeight="1" x14ac:dyDescent="0.15">
      <c r="A80" s="18">
        <v>242</v>
      </c>
      <c r="B80" s="18">
        <v>438</v>
      </c>
      <c r="C80" s="34"/>
      <c r="D80" s="33" t="s">
        <v>312</v>
      </c>
      <c r="E80" s="32">
        <f>IF(ISERROR(+GETPIVOTDATA("NET",'ÖZET TABLO'!$F$3,"BİLANÇO P",$A80)),0,+GETPIVOTDATA("NET",'ÖZET TABLO'!$F$3,"BİLANÇO P",$A80))</f>
        <v>0</v>
      </c>
      <c r="F80" s="31"/>
      <c r="G80" s="37" t="s">
        <v>311</v>
      </c>
      <c r="H80" s="36">
        <f>-IF(ISERROR(+GETPIVOTDATA("NET",'ÖZET TABLO'!$F$3,"BİLANÇO P",$B80)),0,+GETPIVOTDATA("NET",'ÖZET TABLO'!$F$3,"BİLANÇO P",$B80))</f>
        <v>0</v>
      </c>
      <c r="N80" s="18"/>
      <c r="O80" s="15"/>
      <c r="P80" s="15"/>
    </row>
    <row r="81" spans="1:16" ht="15" customHeight="1" x14ac:dyDescent="0.15">
      <c r="A81" s="18">
        <v>244</v>
      </c>
      <c r="B81" s="18"/>
      <c r="C81" s="34"/>
      <c r="D81" s="33" t="s">
        <v>310</v>
      </c>
      <c r="E81" s="32">
        <f>IF(ISERROR(+GETPIVOTDATA("NET",'ÖZET TABLO'!$F$3,"BİLANÇO P",$A81)),0,+GETPIVOTDATA("NET",'ÖZET TABLO'!$F$3,"BİLANÇO P",$A81))</f>
        <v>0</v>
      </c>
      <c r="F81" s="31"/>
      <c r="G81" s="37"/>
      <c r="H81" s="36"/>
      <c r="N81" s="16"/>
      <c r="O81" s="15"/>
      <c r="P81" s="15"/>
    </row>
    <row r="82" spans="1:16" ht="15" customHeight="1" x14ac:dyDescent="0.2">
      <c r="A82" s="18">
        <v>245</v>
      </c>
      <c r="B82" s="18">
        <v>440</v>
      </c>
      <c r="C82" s="34"/>
      <c r="D82" s="33" t="s">
        <v>309</v>
      </c>
      <c r="E82" s="32">
        <f>IF(ISERROR(+GETPIVOTDATA("NET",'ÖZET TABLO'!$F$3,"BİLANÇO P",$A82)),0,+GETPIVOTDATA("NET",'ÖZET TABLO'!$F$3,"BİLANÇO P",$A82))</f>
        <v>0</v>
      </c>
      <c r="F82" s="31"/>
      <c r="G82" s="30" t="s">
        <v>308</v>
      </c>
      <c r="H82" s="35">
        <f>-IF(ISERROR(+GETPIVOTDATA("NET",'ÖZET TABLO'!$F$3,"BİLANÇO P",$B82)),0,+GETPIVOTDATA("NET",'ÖZET TABLO'!$F$3,"BİLANÇO P",$B82))</f>
        <v>0</v>
      </c>
      <c r="N82" s="16"/>
      <c r="O82" s="15"/>
      <c r="P82" s="15"/>
    </row>
    <row r="83" spans="1:16" ht="15" customHeight="1" x14ac:dyDescent="0.15">
      <c r="A83" s="18">
        <v>246</v>
      </c>
      <c r="B83" s="18"/>
      <c r="C83" s="34"/>
      <c r="D83" s="33" t="s">
        <v>307</v>
      </c>
      <c r="E83" s="32">
        <f>IF(ISERROR(+GETPIVOTDATA("NET",'ÖZET TABLO'!$F$3,"BİLANÇO P",$A83)),0,+GETPIVOTDATA("NET",'ÖZET TABLO'!$F$3,"BİLANÇO P",$A83))</f>
        <v>0</v>
      </c>
      <c r="F83" s="31"/>
      <c r="G83" s="30"/>
      <c r="H83" s="29"/>
      <c r="N83" s="16"/>
      <c r="O83" s="15"/>
      <c r="P83" s="15"/>
    </row>
    <row r="84" spans="1:16" ht="15" customHeight="1" x14ac:dyDescent="0.2">
      <c r="A84" s="18"/>
      <c r="B84" s="18"/>
      <c r="C84" s="34"/>
      <c r="D84" s="33"/>
      <c r="E84" s="32"/>
      <c r="F84" s="31"/>
      <c r="G84" s="30" t="s">
        <v>306</v>
      </c>
      <c r="H84" s="35"/>
      <c r="N84" s="16"/>
      <c r="O84" s="15"/>
      <c r="P84" s="15"/>
    </row>
    <row r="85" spans="1:16" ht="15" customHeight="1" x14ac:dyDescent="0.2">
      <c r="A85" s="18"/>
      <c r="B85" s="18">
        <v>472</v>
      </c>
      <c r="C85" s="34"/>
      <c r="D85" s="39" t="s">
        <v>305</v>
      </c>
      <c r="E85" s="38">
        <f>SUM(E86:E95)</f>
        <v>1070000</v>
      </c>
      <c r="F85" s="31"/>
      <c r="G85" s="37" t="s">
        <v>304</v>
      </c>
      <c r="H85" s="36">
        <f>-IF(ISERROR(+GETPIVOTDATA("NET",'ÖZET TABLO'!$F$3,"BİLANÇO P",$B85)),0,+GETPIVOTDATA("NET",'ÖZET TABLO'!$F$3,"BİLANÇO P",$B85))</f>
        <v>0</v>
      </c>
      <c r="N85" s="16"/>
      <c r="O85" s="15"/>
      <c r="P85" s="15"/>
    </row>
    <row r="86" spans="1:16" ht="15" customHeight="1" x14ac:dyDescent="0.15">
      <c r="A86" s="18">
        <v>250</v>
      </c>
      <c r="B86" s="18">
        <v>479</v>
      </c>
      <c r="C86" s="34"/>
      <c r="D86" s="33" t="s">
        <v>303</v>
      </c>
      <c r="E86" s="32">
        <f>IF(ISERROR(+GETPIVOTDATA("NET",'ÖZET TABLO'!$F$3,"BİLANÇO P",$A86)),0,+GETPIVOTDATA("NET",'ÖZET TABLO'!$F$3,"BİLANÇO P",$A86))</f>
        <v>1000000</v>
      </c>
      <c r="F86" s="31"/>
      <c r="G86" s="37" t="s">
        <v>302</v>
      </c>
      <c r="H86" s="36">
        <f>-IF(ISERROR(+GETPIVOTDATA("NET",'ÖZET TABLO'!$F$3,"BİLANÇO P",$B86)),0,+GETPIVOTDATA("NET",'ÖZET TABLO'!$F$3,"BİLANÇO P",$B86))</f>
        <v>0</v>
      </c>
      <c r="N86" s="16"/>
      <c r="O86" s="15"/>
      <c r="P86" s="15"/>
    </row>
    <row r="87" spans="1:16" ht="15" customHeight="1" x14ac:dyDescent="0.15">
      <c r="A87" s="18">
        <v>251</v>
      </c>
      <c r="B87" s="18"/>
      <c r="C87" s="34"/>
      <c r="D87" s="33" t="s">
        <v>301</v>
      </c>
      <c r="E87" s="32">
        <f>IF(ISERROR(+GETPIVOTDATA("NET",'ÖZET TABLO'!$F$3,"BİLANÇO P",$A87)),0,+GETPIVOTDATA("NET",'ÖZET TABLO'!$F$3,"BİLANÇO P",$A87))</f>
        <v>0</v>
      </c>
      <c r="F87" s="31"/>
      <c r="G87" s="37"/>
      <c r="H87" s="36"/>
      <c r="N87" s="16"/>
      <c r="O87" s="15"/>
      <c r="P87" s="15"/>
    </row>
    <row r="88" spans="1:16" ht="15" customHeight="1" x14ac:dyDescent="0.2">
      <c r="A88" s="18">
        <v>252</v>
      </c>
      <c r="B88" s="18"/>
      <c r="C88" s="34"/>
      <c r="D88" s="33" t="s">
        <v>300</v>
      </c>
      <c r="E88" s="32">
        <f>IF(ISERROR(+GETPIVOTDATA("NET",'ÖZET TABLO'!$F$3,"BİLANÇO P",$A88)),0,+GETPIVOTDATA("NET",'ÖZET TABLO'!$F$3,"BİLANÇO P",$A88))</f>
        <v>0</v>
      </c>
      <c r="F88" s="31"/>
      <c r="G88" s="30" t="s">
        <v>299</v>
      </c>
      <c r="H88" s="35"/>
      <c r="N88" s="16"/>
      <c r="O88" s="15"/>
      <c r="P88" s="15"/>
    </row>
    <row r="89" spans="1:16" ht="15" customHeight="1" x14ac:dyDescent="0.15">
      <c r="A89" s="18">
        <v>253</v>
      </c>
      <c r="B89" s="18">
        <v>480</v>
      </c>
      <c r="C89" s="34"/>
      <c r="D89" s="33" t="s">
        <v>298</v>
      </c>
      <c r="E89" s="32">
        <f>IF(ISERROR(+GETPIVOTDATA("NET",'ÖZET TABLO'!$F$3,"BİLANÇO P",$A89)),0,+GETPIVOTDATA("NET",'ÖZET TABLO'!$F$3,"BİLANÇO P",$A89))</f>
        <v>0</v>
      </c>
      <c r="F89" s="31"/>
      <c r="G89" s="37" t="s">
        <v>297</v>
      </c>
      <c r="H89" s="36">
        <f>-IF(ISERROR(+GETPIVOTDATA("NET",'ÖZET TABLO'!$F$3,"BİLANÇO P",$B89)),0,+GETPIVOTDATA("NET",'ÖZET TABLO'!$F$3,"BİLANÇO P",$B89))</f>
        <v>0</v>
      </c>
      <c r="N89" s="16"/>
      <c r="O89" s="15"/>
      <c r="P89" s="15"/>
    </row>
    <row r="90" spans="1:16" ht="15" customHeight="1" x14ac:dyDescent="0.15">
      <c r="A90" s="18">
        <v>254</v>
      </c>
      <c r="B90" s="18">
        <v>481</v>
      </c>
      <c r="C90" s="34"/>
      <c r="D90" s="33" t="s">
        <v>296</v>
      </c>
      <c r="E90" s="32">
        <f>IF(ISERROR(+GETPIVOTDATA("NET",'ÖZET TABLO'!$F$3,"BİLANÇO P",$A90)),0,+GETPIVOTDATA("NET",'ÖZET TABLO'!$F$3,"BİLANÇO P",$A90))</f>
        <v>0</v>
      </c>
      <c r="F90" s="31"/>
      <c r="G90" s="37" t="s">
        <v>295</v>
      </c>
      <c r="H90" s="36">
        <f>-IF(ISERROR(+GETPIVOTDATA("NET",'ÖZET TABLO'!$F$3,"BİLANÇO P",$B90)),0,+GETPIVOTDATA("NET",'ÖZET TABLO'!$F$3,"BİLANÇO P",$B90))</f>
        <v>0</v>
      </c>
      <c r="N90" s="16"/>
      <c r="O90" s="15"/>
      <c r="P90" s="15"/>
    </row>
    <row r="91" spans="1:16" ht="15" customHeight="1" x14ac:dyDescent="0.2">
      <c r="A91" s="18">
        <v>255</v>
      </c>
      <c r="B91" s="18"/>
      <c r="C91" s="34"/>
      <c r="D91" s="33" t="s">
        <v>294</v>
      </c>
      <c r="E91" s="32">
        <f>IF(ISERROR(+GETPIVOTDATA("NET",'ÖZET TABLO'!$F$3,"BİLANÇO P",$A91)),0,+GETPIVOTDATA("NET",'ÖZET TABLO'!$F$3,"BİLANÇO P",$A91))</f>
        <v>150000</v>
      </c>
      <c r="F91" s="31"/>
      <c r="G91" s="40" t="s">
        <v>293</v>
      </c>
      <c r="H91" s="43">
        <f>+H88+H84+H82+H74+H67+H61</f>
        <v>0</v>
      </c>
      <c r="N91" s="16"/>
      <c r="O91" s="15"/>
      <c r="P91" s="15"/>
    </row>
    <row r="92" spans="1:16" ht="15" customHeight="1" x14ac:dyDescent="0.15">
      <c r="A92" s="18">
        <v>256</v>
      </c>
      <c r="B92" s="18"/>
      <c r="C92" s="34"/>
      <c r="D92" s="33" t="s">
        <v>292</v>
      </c>
      <c r="E92" s="32">
        <f>IF(ISERROR(+GETPIVOTDATA("NET",'ÖZET TABLO'!$F$3,"BİLANÇO P",$A92)),0,+GETPIVOTDATA("NET",'ÖZET TABLO'!$F$3,"BİLANÇO P",$A92))</f>
        <v>0</v>
      </c>
      <c r="F92" s="31"/>
      <c r="G92" s="40"/>
      <c r="H92" s="42"/>
      <c r="N92" s="16"/>
      <c r="O92" s="15"/>
      <c r="P92" s="15"/>
    </row>
    <row r="93" spans="1:16" ht="15" customHeight="1" x14ac:dyDescent="0.15">
      <c r="A93" s="18">
        <v>257</v>
      </c>
      <c r="B93" s="18"/>
      <c r="C93" s="34"/>
      <c r="D93" s="33" t="s">
        <v>269</v>
      </c>
      <c r="E93" s="32">
        <f>IF(ISERROR(+GETPIVOTDATA("NET",'ÖZET TABLO'!$F$3,"BİLANÇO P",$A93)),0,+GETPIVOTDATA("NET",'ÖZET TABLO'!$F$3,"BİLANÇO P",$A93))</f>
        <v>-80000</v>
      </c>
      <c r="F93" s="41" t="s">
        <v>291</v>
      </c>
      <c r="G93" s="40" t="s">
        <v>290</v>
      </c>
      <c r="H93" s="29"/>
      <c r="N93" s="16"/>
      <c r="O93" s="15"/>
      <c r="P93" s="15"/>
    </row>
    <row r="94" spans="1:16" ht="15" customHeight="1" x14ac:dyDescent="0.2">
      <c r="A94" s="18">
        <v>258</v>
      </c>
      <c r="B94" s="18"/>
      <c r="C94" s="34"/>
      <c r="D94" s="33" t="s">
        <v>289</v>
      </c>
      <c r="E94" s="32">
        <f>IF(ISERROR(+GETPIVOTDATA("NET",'ÖZET TABLO'!$F$3,"BİLANÇO P",$A94)),0,+GETPIVOTDATA("NET",'ÖZET TABLO'!$F$3,"BİLANÇO P",$A94))</f>
        <v>0</v>
      </c>
      <c r="F94" s="31"/>
      <c r="G94" s="30" t="s">
        <v>288</v>
      </c>
      <c r="H94" s="35">
        <f>SUM(H95:H98)</f>
        <v>500000</v>
      </c>
      <c r="N94" s="16"/>
      <c r="O94" s="15"/>
      <c r="P94" s="15"/>
    </row>
    <row r="95" spans="1:16" ht="15" customHeight="1" x14ac:dyDescent="0.15">
      <c r="A95" s="18">
        <v>259</v>
      </c>
      <c r="B95" s="18">
        <v>500</v>
      </c>
      <c r="C95" s="34"/>
      <c r="D95" s="33" t="s">
        <v>287</v>
      </c>
      <c r="E95" s="32">
        <f>IF(ISERROR(+GETPIVOTDATA("NET",'ÖZET TABLO'!$F$3,"BİLANÇO P",$A95)),0,+GETPIVOTDATA("NET",'ÖZET TABLO'!$F$3,"BİLANÇO P",$A95))</f>
        <v>0</v>
      </c>
      <c r="F95" s="31"/>
      <c r="G95" s="37" t="s">
        <v>286</v>
      </c>
      <c r="H95" s="36">
        <f>-IF(ISERROR(+GETPIVOTDATA("NET",'ÖZET TABLO'!$F$3,"BİLANÇO P",$B95)),0,+GETPIVOTDATA("NET",'ÖZET TABLO'!$F$3,"BİLANÇO P",$B95))</f>
        <v>500000</v>
      </c>
      <c r="N95" s="16"/>
      <c r="O95" s="15"/>
      <c r="P95" s="15"/>
    </row>
    <row r="96" spans="1:16" ht="15" customHeight="1" x14ac:dyDescent="0.15">
      <c r="A96" s="18"/>
      <c r="B96" s="18">
        <v>501</v>
      </c>
      <c r="C96" s="34"/>
      <c r="D96" s="33"/>
      <c r="E96" s="32"/>
      <c r="F96" s="31"/>
      <c r="G96" s="37" t="s">
        <v>285</v>
      </c>
      <c r="H96" s="36">
        <f>-IF(ISERROR(+GETPIVOTDATA("NET",'ÖZET TABLO'!$F$3,"BİLANÇO P",$B96)),0,+GETPIVOTDATA("NET",'ÖZET TABLO'!$F$3,"BİLANÇO P",$B96))</f>
        <v>0</v>
      </c>
      <c r="N96" s="16"/>
      <c r="O96" s="15"/>
      <c r="P96" s="15"/>
    </row>
    <row r="97" spans="1:16" ht="15" customHeight="1" x14ac:dyDescent="0.2">
      <c r="A97" s="18"/>
      <c r="B97" s="18">
        <v>502</v>
      </c>
      <c r="C97" s="34"/>
      <c r="D97" s="39" t="s">
        <v>284</v>
      </c>
      <c r="E97" s="38">
        <f>SUM(E98:E106)</f>
        <v>0</v>
      </c>
      <c r="F97" s="31"/>
      <c r="G97" s="37" t="s">
        <v>283</v>
      </c>
      <c r="H97" s="36">
        <f>-IF(ISERROR(+GETPIVOTDATA("NET",'ÖZET TABLO'!$F$3,"BİLANÇO P",$B97)),0,+GETPIVOTDATA("NET",'ÖZET TABLO'!$F$3,"BİLANÇO P",$B97))</f>
        <v>0</v>
      </c>
      <c r="N97" s="16"/>
      <c r="O97" s="15"/>
      <c r="P97" s="15"/>
    </row>
    <row r="98" spans="1:16" ht="15" customHeight="1" x14ac:dyDescent="0.15">
      <c r="A98" s="18">
        <v>260</v>
      </c>
      <c r="B98" s="18">
        <v>505</v>
      </c>
      <c r="C98" s="34"/>
      <c r="D98" s="33" t="s">
        <v>282</v>
      </c>
      <c r="E98" s="32">
        <f>IF(ISERROR(+GETPIVOTDATA("NET",'ÖZET TABLO'!$F$3,"BİLANÇO P",$A98)),0,+GETPIVOTDATA("NET",'ÖZET TABLO'!$F$3,"BİLANÇO P",$A98))</f>
        <v>0</v>
      </c>
      <c r="F98" s="31"/>
      <c r="G98" s="37" t="s">
        <v>281</v>
      </c>
      <c r="H98" s="36">
        <f>-IF(ISERROR(+GETPIVOTDATA("NET",'ÖZET TABLO'!$F$3,"BİLANÇO P",$B98)),0,+GETPIVOTDATA("NET",'ÖZET TABLO'!$F$3,"BİLANÇO P",$B98))</f>
        <v>0</v>
      </c>
      <c r="N98" s="16"/>
      <c r="O98" s="15"/>
      <c r="P98" s="15"/>
    </row>
    <row r="99" spans="1:16" ht="15" customHeight="1" x14ac:dyDescent="0.15">
      <c r="A99" s="18">
        <v>261</v>
      </c>
      <c r="B99" s="18"/>
      <c r="C99" s="34"/>
      <c r="D99" s="33" t="s">
        <v>280</v>
      </c>
      <c r="E99" s="32">
        <f>IF(ISERROR(+GETPIVOTDATA("NET",'ÖZET TABLO'!$F$3,"BİLANÇO P",$A99)),0,+GETPIVOTDATA("NET",'ÖZET TABLO'!$F$3,"BİLANÇO P",$A99))</f>
        <v>0</v>
      </c>
      <c r="F99" s="31"/>
      <c r="G99" s="37"/>
      <c r="H99" s="29"/>
      <c r="N99" s="16"/>
      <c r="O99" s="15"/>
      <c r="P99" s="15"/>
    </row>
    <row r="100" spans="1:16" ht="15" customHeight="1" x14ac:dyDescent="0.2">
      <c r="A100" s="18">
        <v>262</v>
      </c>
      <c r="B100" s="18"/>
      <c r="C100" s="34"/>
      <c r="D100" s="33" t="s">
        <v>279</v>
      </c>
      <c r="E100" s="32">
        <f>IF(ISERROR(+GETPIVOTDATA("NET",'ÖZET TABLO'!$F$3,"BİLANÇO P",$A100)),0,+GETPIVOTDATA("NET",'ÖZET TABLO'!$F$3,"BİLANÇO P",$A100))</f>
        <v>0</v>
      </c>
      <c r="F100" s="31"/>
      <c r="G100" s="30" t="s">
        <v>278</v>
      </c>
      <c r="H100" s="35">
        <f>SUM(H101:H105)</f>
        <v>0</v>
      </c>
      <c r="N100" s="16"/>
      <c r="O100" s="15"/>
      <c r="P100" s="15"/>
    </row>
    <row r="101" spans="1:16" ht="15" customHeight="1" x14ac:dyDescent="0.15">
      <c r="A101" s="18">
        <v>263</v>
      </c>
      <c r="B101" s="18">
        <v>520</v>
      </c>
      <c r="C101" s="34"/>
      <c r="D101" s="33" t="s">
        <v>277</v>
      </c>
      <c r="E101" s="32">
        <f>IF(ISERROR(+GETPIVOTDATA("NET",'ÖZET TABLO'!$F$3,"BİLANÇO P",$A101)),0,+GETPIVOTDATA("NET",'ÖZET TABLO'!$F$3,"BİLANÇO P",$A101))</f>
        <v>0</v>
      </c>
      <c r="F101" s="31"/>
      <c r="G101" s="37" t="s">
        <v>276</v>
      </c>
      <c r="H101" s="36">
        <f>-IF(ISERROR(+GETPIVOTDATA("NET",'ÖZET TABLO'!$F$3,"BİLANÇO P",$B101)),0,+GETPIVOTDATA("NET",'ÖZET TABLO'!$F$3,"BİLANÇO P",$B101))</f>
        <v>0</v>
      </c>
      <c r="N101" s="16"/>
      <c r="O101" s="15"/>
      <c r="P101" s="15"/>
    </row>
    <row r="102" spans="1:16" ht="15" customHeight="1" x14ac:dyDescent="0.15">
      <c r="A102" s="18">
        <v>264</v>
      </c>
      <c r="B102" s="18">
        <v>521</v>
      </c>
      <c r="C102" s="34"/>
      <c r="D102" s="33" t="s">
        <v>275</v>
      </c>
      <c r="E102" s="32">
        <f>IF(ISERROR(+GETPIVOTDATA("NET",'ÖZET TABLO'!$F$3,"BİLANÇO P",$A102)),0,+GETPIVOTDATA("NET",'ÖZET TABLO'!$F$3,"BİLANÇO P",$A102))</f>
        <v>0</v>
      </c>
      <c r="F102" s="31"/>
      <c r="G102" s="37" t="s">
        <v>274</v>
      </c>
      <c r="H102" s="36">
        <f>-IF(ISERROR(+GETPIVOTDATA("NET",'ÖZET TABLO'!$F$3,"BİLANÇO P",$B102)),0,+GETPIVOTDATA("NET",'ÖZET TABLO'!$F$3,"BİLANÇO P",$B102))</f>
        <v>0</v>
      </c>
      <c r="N102" s="16"/>
      <c r="O102" s="15"/>
      <c r="P102" s="15"/>
    </row>
    <row r="103" spans="1:16" ht="15" customHeight="1" x14ac:dyDescent="0.15">
      <c r="A103" s="18">
        <v>265</v>
      </c>
      <c r="B103" s="18">
        <v>522</v>
      </c>
      <c r="C103" s="34"/>
      <c r="D103" s="33" t="s">
        <v>273</v>
      </c>
      <c r="E103" s="32">
        <f>IF(ISERROR(+GETPIVOTDATA("NET",'ÖZET TABLO'!$F$3,"BİLANÇO P",$A103)),0,+GETPIVOTDATA("NET",'ÖZET TABLO'!$F$3,"BİLANÇO P",$A103))</f>
        <v>0</v>
      </c>
      <c r="F103" s="31"/>
      <c r="G103" s="37" t="s">
        <v>272</v>
      </c>
      <c r="H103" s="36">
        <f>-IF(ISERROR(+GETPIVOTDATA("NET",'ÖZET TABLO'!$F$3,"BİLANÇO P",$B103)),0,+GETPIVOTDATA("NET",'ÖZET TABLO'!$F$3,"BİLANÇO P",$B103))</f>
        <v>0</v>
      </c>
      <c r="N103" s="16"/>
      <c r="O103" s="15"/>
      <c r="P103" s="15"/>
    </row>
    <row r="104" spans="1:16" ht="15" customHeight="1" x14ac:dyDescent="0.15">
      <c r="A104" s="18">
        <v>267</v>
      </c>
      <c r="B104" s="18">
        <v>523</v>
      </c>
      <c r="C104" s="34"/>
      <c r="D104" s="33" t="s">
        <v>271</v>
      </c>
      <c r="E104" s="32">
        <f>IF(ISERROR(+GETPIVOTDATA("NET",'ÖZET TABLO'!$F$3,"BİLANÇO P",$A104)),0,+GETPIVOTDATA("NET",'ÖZET TABLO'!$F$3,"BİLANÇO P",$A104))</f>
        <v>0</v>
      </c>
      <c r="F104" s="31"/>
      <c r="G104" s="37" t="s">
        <v>270</v>
      </c>
      <c r="H104" s="36">
        <f>-IF(ISERROR(+GETPIVOTDATA("NET",'ÖZET TABLO'!$F$3,"BİLANÇO P",$B104)),0,+GETPIVOTDATA("NET",'ÖZET TABLO'!$F$3,"BİLANÇO P",$B104))</f>
        <v>0</v>
      </c>
      <c r="N104" s="16"/>
      <c r="O104" s="15"/>
      <c r="P104" s="15"/>
    </row>
    <row r="105" spans="1:16" ht="15" customHeight="1" x14ac:dyDescent="0.15">
      <c r="A105" s="18">
        <v>268</v>
      </c>
      <c r="B105" s="18">
        <v>529</v>
      </c>
      <c r="C105" s="34"/>
      <c r="D105" s="33" t="s">
        <v>269</v>
      </c>
      <c r="E105" s="32">
        <f>IF(ISERROR(+GETPIVOTDATA("NET",'ÖZET TABLO'!$F$3,"BİLANÇO P",$A105)),0,+GETPIVOTDATA("NET",'ÖZET TABLO'!$F$3,"BİLANÇO P",$A105))</f>
        <v>0</v>
      </c>
      <c r="F105" s="31"/>
      <c r="G105" s="37" t="s">
        <v>268</v>
      </c>
      <c r="H105" s="36">
        <f>-IF(ISERROR(+GETPIVOTDATA("NET",'ÖZET TABLO'!$F$3,"BİLANÇO P",$B105)),0,+GETPIVOTDATA("NET",'ÖZET TABLO'!$F$3,"BİLANÇO P",$B105))</f>
        <v>0</v>
      </c>
      <c r="N105" s="16"/>
      <c r="O105" s="15"/>
      <c r="P105" s="15"/>
    </row>
    <row r="106" spans="1:16" ht="15" customHeight="1" x14ac:dyDescent="0.15">
      <c r="A106" s="18">
        <v>269</v>
      </c>
      <c r="B106" s="18"/>
      <c r="C106" s="34"/>
      <c r="D106" s="33" t="s">
        <v>267</v>
      </c>
      <c r="E106" s="32">
        <f>IF(ISERROR(+GETPIVOTDATA("NET",'ÖZET TABLO'!$F$3,"BİLANÇO P",$A106)),0,+GETPIVOTDATA("NET",'ÖZET TABLO'!$F$3,"BİLANÇO P",$A106))</f>
        <v>0</v>
      </c>
      <c r="F106" s="31"/>
      <c r="G106" s="37"/>
      <c r="H106" s="36"/>
      <c r="N106" s="16"/>
      <c r="O106" s="15"/>
      <c r="P106" s="15"/>
    </row>
    <row r="107" spans="1:16" ht="15" customHeight="1" x14ac:dyDescent="0.2">
      <c r="A107" s="18"/>
      <c r="B107" s="18"/>
      <c r="C107" s="34"/>
      <c r="D107" s="33"/>
      <c r="E107" s="32"/>
      <c r="F107" s="31"/>
      <c r="G107" s="30" t="s">
        <v>266</v>
      </c>
      <c r="H107" s="35">
        <f>SUM(H108:H112)</f>
        <v>0</v>
      </c>
      <c r="N107" s="16"/>
      <c r="O107" s="15"/>
      <c r="P107" s="15"/>
    </row>
    <row r="108" spans="1:16" ht="15" customHeight="1" x14ac:dyDescent="0.2">
      <c r="A108" s="18"/>
      <c r="B108" s="18">
        <v>540</v>
      </c>
      <c r="C108" s="34"/>
      <c r="D108" s="39" t="s">
        <v>265</v>
      </c>
      <c r="E108" s="38">
        <f>SUM(E109:E110)</f>
        <v>0</v>
      </c>
      <c r="F108" s="31"/>
      <c r="G108" s="37" t="s">
        <v>264</v>
      </c>
      <c r="H108" s="36">
        <f>-IF(ISERROR(+GETPIVOTDATA("NET",'ÖZET TABLO'!$F$3,"BİLANÇO P",$B108)),0,+GETPIVOTDATA("NET",'ÖZET TABLO'!$F$3,"BİLANÇO P",$B108))</f>
        <v>0</v>
      </c>
      <c r="N108" s="16"/>
      <c r="O108" s="15"/>
      <c r="P108" s="15"/>
    </row>
    <row r="109" spans="1:16" ht="15" customHeight="1" x14ac:dyDescent="0.15">
      <c r="A109" s="18">
        <v>280</v>
      </c>
      <c r="B109" s="18">
        <v>541</v>
      </c>
      <c r="C109" s="34"/>
      <c r="D109" s="33" t="s">
        <v>263</v>
      </c>
      <c r="E109" s="32">
        <f>IF(ISERROR(+GETPIVOTDATA("NET",'ÖZET TABLO'!$F$3,"BİLANÇO P",$A109)),0,+GETPIVOTDATA("NET",'ÖZET TABLO'!$F$3,"BİLANÇO P",$A109))</f>
        <v>0</v>
      </c>
      <c r="F109" s="31"/>
      <c r="G109" s="37" t="s">
        <v>262</v>
      </c>
      <c r="H109" s="36">
        <f>-IF(ISERROR(+GETPIVOTDATA("NET",'ÖZET TABLO'!$F$3,"BİLANÇO P",$B109)),0,+GETPIVOTDATA("NET",'ÖZET TABLO'!$F$3,"BİLANÇO P",$B109))</f>
        <v>0</v>
      </c>
      <c r="N109" s="16"/>
      <c r="O109" s="15"/>
      <c r="P109" s="15"/>
    </row>
    <row r="110" spans="1:16" ht="15" customHeight="1" x14ac:dyDescent="0.15">
      <c r="A110" s="18">
        <v>281</v>
      </c>
      <c r="B110" s="18">
        <v>542</v>
      </c>
      <c r="C110" s="34"/>
      <c r="D110" s="33" t="s">
        <v>261</v>
      </c>
      <c r="E110" s="32">
        <f>IF(ISERROR(+GETPIVOTDATA("NET",'ÖZET TABLO'!$F$3,"BİLANÇO P",$A110)),0,+GETPIVOTDATA("NET",'ÖZET TABLO'!$F$3,"BİLANÇO P",$A110))</f>
        <v>0</v>
      </c>
      <c r="F110" s="31"/>
      <c r="G110" s="37" t="s">
        <v>260</v>
      </c>
      <c r="H110" s="36">
        <f>-IF(ISERROR(+GETPIVOTDATA("NET",'ÖZET TABLO'!$F$3,"BİLANÇO P",$B110)),0,+GETPIVOTDATA("NET",'ÖZET TABLO'!$F$3,"BİLANÇO P",$B110))</f>
        <v>0</v>
      </c>
      <c r="N110" s="16"/>
      <c r="O110" s="15"/>
      <c r="P110" s="15"/>
    </row>
    <row r="111" spans="1:16" ht="15" customHeight="1" x14ac:dyDescent="0.15">
      <c r="A111" s="18"/>
      <c r="B111" s="18">
        <v>548</v>
      </c>
      <c r="C111" s="34"/>
      <c r="D111" s="33"/>
      <c r="E111" s="32"/>
      <c r="F111" s="31"/>
      <c r="G111" s="37" t="s">
        <v>259</v>
      </c>
      <c r="H111" s="36">
        <f>-IF(ISERROR(+GETPIVOTDATA("NET",'ÖZET TABLO'!$F$3,"BİLANÇO P",$B111)),0,+GETPIVOTDATA("NET",'ÖZET TABLO'!$F$3,"BİLANÇO P",$B111))</f>
        <v>0</v>
      </c>
      <c r="N111" s="16"/>
      <c r="O111" s="15"/>
      <c r="P111" s="15"/>
    </row>
    <row r="112" spans="1:16" ht="15" customHeight="1" x14ac:dyDescent="0.2">
      <c r="A112" s="18"/>
      <c r="B112" s="18">
        <v>549</v>
      </c>
      <c r="C112" s="34"/>
      <c r="D112" s="39" t="s">
        <v>258</v>
      </c>
      <c r="E112" s="38">
        <f>SUM(E113:E114)</f>
        <v>0</v>
      </c>
      <c r="F112" s="31"/>
      <c r="G112" s="37" t="s">
        <v>257</v>
      </c>
      <c r="H112" s="36">
        <f>-IF(ISERROR(+GETPIVOTDATA("NET",'ÖZET TABLO'!$F$3,"BİLANÇO P",$B112)),0,+GETPIVOTDATA("NET",'ÖZET TABLO'!$F$3,"BİLANÇO P",$B112))</f>
        <v>0</v>
      </c>
      <c r="N112" s="16"/>
      <c r="O112" s="15"/>
      <c r="P112" s="15"/>
    </row>
    <row r="113" spans="1:16" ht="15" customHeight="1" x14ac:dyDescent="0.2">
      <c r="A113" s="18">
        <v>297</v>
      </c>
      <c r="B113" s="18">
        <v>570</v>
      </c>
      <c r="C113" s="34"/>
      <c r="D113" s="33" t="s">
        <v>256</v>
      </c>
      <c r="E113" s="32">
        <f>IF(ISERROR(+GETPIVOTDATA("NET",'ÖZET TABLO'!$F$3,"BİLANÇO P",$A113)),0,+GETPIVOTDATA("NET",'ÖZET TABLO'!$F$3,"BİLANÇO P",$A113))</f>
        <v>0</v>
      </c>
      <c r="F113" s="31"/>
      <c r="G113" s="30" t="s">
        <v>255</v>
      </c>
      <c r="H113" s="35">
        <f>-IF(ISERROR(+GETPIVOTDATA("NET",'ÖZET TABLO'!$F$3,"BİLANÇO P",$B113)),0,+GETPIVOTDATA("NET",'ÖZET TABLO'!$F$3,"BİLANÇO P",$B113))</f>
        <v>0</v>
      </c>
      <c r="N113" s="16"/>
      <c r="O113" s="15"/>
      <c r="P113" s="15"/>
    </row>
    <row r="114" spans="1:16" ht="15" customHeight="1" x14ac:dyDescent="0.2">
      <c r="A114" s="18">
        <v>298</v>
      </c>
      <c r="B114" s="18">
        <v>580</v>
      </c>
      <c r="C114" s="34"/>
      <c r="D114" s="33" t="s">
        <v>254</v>
      </c>
      <c r="E114" s="32">
        <f>IF(ISERROR(+GETPIVOTDATA("NET",'ÖZET TABLO'!$F$3,"BİLANÇO P",$A114)),0,+GETPIVOTDATA("NET",'ÖZET TABLO'!$F$3,"BİLANÇO P",$A114))</f>
        <v>0</v>
      </c>
      <c r="F114" s="31"/>
      <c r="G114" s="30" t="s">
        <v>253</v>
      </c>
      <c r="H114" s="35">
        <f>-IF(ISERROR(+GETPIVOTDATA("NET",'ÖZET TABLO'!$F$3,"BİLANÇO P",$B114)),0,+GETPIVOTDATA("NET",'ÖZET TABLO'!$F$3,"BİLANÇO P",$B114))</f>
        <v>-350000</v>
      </c>
      <c r="N114" s="16"/>
      <c r="O114" s="15"/>
      <c r="P114" s="15"/>
    </row>
    <row r="115" spans="1:16" ht="15" customHeight="1" x14ac:dyDescent="0.2">
      <c r="B115" s="18">
        <v>590</v>
      </c>
      <c r="C115" s="34"/>
      <c r="D115" s="33"/>
      <c r="E115" s="32"/>
      <c r="F115" s="31"/>
      <c r="G115" s="30" t="s">
        <v>252</v>
      </c>
      <c r="H115" s="35">
        <f>+'GELİR TABLOSU'!F66</f>
        <v>1917390</v>
      </c>
      <c r="N115" s="16"/>
      <c r="O115" s="15"/>
      <c r="P115" s="15"/>
    </row>
    <row r="116" spans="1:16" ht="15" customHeight="1" x14ac:dyDescent="0.15">
      <c r="B116" s="18"/>
      <c r="C116" s="34"/>
      <c r="D116" s="33"/>
      <c r="E116" s="32"/>
      <c r="F116" s="31"/>
      <c r="G116" s="30"/>
      <c r="H116" s="29"/>
      <c r="N116" s="16"/>
      <c r="O116" s="15"/>
      <c r="P116" s="15"/>
    </row>
    <row r="117" spans="1:16" ht="18.75" customHeight="1" thickBot="1" x14ac:dyDescent="0.25">
      <c r="B117" s="18"/>
      <c r="C117" s="26"/>
      <c r="D117" s="25" t="s">
        <v>251</v>
      </c>
      <c r="E117" s="28">
        <f>E61+E69+E77+E85+E97+E108+E112</f>
        <v>1070000</v>
      </c>
      <c r="F117" s="23"/>
      <c r="G117" s="22" t="s">
        <v>250</v>
      </c>
      <c r="H117" s="27">
        <f>+H115+H114+H113+H107+H100+H94</f>
        <v>2067390</v>
      </c>
      <c r="N117" s="16"/>
      <c r="O117" s="15"/>
      <c r="P117" s="15"/>
    </row>
    <row r="118" spans="1:16" s="17" customFormat="1" ht="30" customHeight="1" thickBot="1" x14ac:dyDescent="0.25">
      <c r="A118" s="10"/>
      <c r="B118" s="18"/>
      <c r="C118" s="26"/>
      <c r="D118" s="25" t="s">
        <v>249</v>
      </c>
      <c r="E118" s="24">
        <f>E117+E59</f>
        <v>3225500</v>
      </c>
      <c r="F118" s="23"/>
      <c r="G118" s="22" t="s">
        <v>248</v>
      </c>
      <c r="H118" s="21">
        <f>+H117+H59+H91</f>
        <v>3225499.9999999981</v>
      </c>
      <c r="J118" s="10"/>
      <c r="K118" s="10"/>
      <c r="N118" s="16"/>
      <c r="O118" s="15"/>
      <c r="P118" s="15"/>
    </row>
    <row r="119" spans="1:16" ht="15.75" x14ac:dyDescent="0.2">
      <c r="B119" s="18"/>
      <c r="E119" s="14"/>
      <c r="H119" s="20"/>
      <c r="N119" s="16"/>
      <c r="O119" s="15"/>
      <c r="P119" s="15"/>
    </row>
    <row r="120" spans="1:16" ht="15.75" x14ac:dyDescent="0.2">
      <c r="B120" s="18"/>
      <c r="E120" s="14"/>
      <c r="G120" s="10" t="s">
        <v>506</v>
      </c>
      <c r="H120" s="19">
        <f>+H118-E118</f>
        <v>0</v>
      </c>
      <c r="N120" s="16"/>
      <c r="O120" s="15"/>
      <c r="P120" s="15"/>
    </row>
    <row r="121" spans="1:16" ht="15.75" x14ac:dyDescent="0.2">
      <c r="B121" s="18"/>
      <c r="E121" s="14"/>
      <c r="N121" s="16"/>
      <c r="O121" s="15"/>
      <c r="P121" s="15"/>
    </row>
    <row r="122" spans="1:16" ht="15.75" x14ac:dyDescent="0.2">
      <c r="B122" s="18"/>
      <c r="E122" s="14"/>
      <c r="N122" s="16"/>
      <c r="O122" s="15"/>
      <c r="P122" s="15"/>
    </row>
    <row r="123" spans="1:16" ht="15.75" x14ac:dyDescent="0.2">
      <c r="B123" s="18"/>
      <c r="E123" s="14"/>
      <c r="N123" s="16"/>
      <c r="O123" s="15"/>
      <c r="P123" s="15"/>
    </row>
    <row r="124" spans="1:16" ht="15.75" x14ac:dyDescent="0.2">
      <c r="B124" s="18"/>
      <c r="E124" s="14"/>
      <c r="N124" s="16"/>
      <c r="O124" s="15"/>
      <c r="P124" s="15"/>
    </row>
    <row r="125" spans="1:16" ht="15.75" x14ac:dyDescent="0.2">
      <c r="B125" s="18"/>
      <c r="E125" s="14"/>
      <c r="N125" s="16"/>
      <c r="O125" s="15"/>
      <c r="P125" s="15"/>
    </row>
    <row r="126" spans="1:16" ht="15.75" x14ac:dyDescent="0.2">
      <c r="B126" s="18"/>
      <c r="E126" s="14"/>
      <c r="N126" s="16"/>
      <c r="O126" s="15"/>
      <c r="P126" s="15"/>
    </row>
    <row r="127" spans="1:16" ht="15.75" x14ac:dyDescent="0.2">
      <c r="B127" s="18"/>
      <c r="E127" s="14"/>
      <c r="N127" s="16"/>
      <c r="O127" s="15"/>
      <c r="P127" s="15"/>
    </row>
    <row r="128" spans="1:16" ht="15.75" x14ac:dyDescent="0.2">
      <c r="B128" s="18"/>
      <c r="E128" s="14"/>
      <c r="N128" s="16"/>
      <c r="O128" s="15"/>
      <c r="P128" s="15"/>
    </row>
    <row r="129" spans="1:16" ht="15.75" x14ac:dyDescent="0.2">
      <c r="E129" s="14"/>
      <c r="N129" s="16"/>
      <c r="O129" s="15"/>
      <c r="P129" s="15"/>
    </row>
    <row r="130" spans="1:16" ht="15.75" x14ac:dyDescent="0.2">
      <c r="E130" s="14"/>
      <c r="N130" s="16"/>
      <c r="O130" s="15"/>
      <c r="P130" s="15"/>
    </row>
    <row r="131" spans="1:16" ht="15.75" x14ac:dyDescent="0.2">
      <c r="E131" s="14"/>
      <c r="N131" s="16"/>
      <c r="O131" s="15"/>
      <c r="P131" s="15"/>
    </row>
    <row r="132" spans="1:16" ht="15.75" x14ac:dyDescent="0.2">
      <c r="A132" s="17"/>
      <c r="E132" s="14"/>
      <c r="N132" s="16"/>
      <c r="O132" s="15"/>
      <c r="P132" s="15"/>
    </row>
    <row r="133" spans="1:16" ht="15.75" x14ac:dyDescent="0.2">
      <c r="E133" s="14"/>
      <c r="N133" s="16"/>
      <c r="O133" s="15"/>
      <c r="P133" s="15"/>
    </row>
    <row r="134" spans="1:16" ht="15.75" x14ac:dyDescent="0.2">
      <c r="E134" s="14"/>
      <c r="N134" s="16"/>
      <c r="O134" s="15"/>
      <c r="P134" s="15"/>
    </row>
    <row r="135" spans="1:16" ht="15.75" x14ac:dyDescent="0.2">
      <c r="E135" s="14"/>
      <c r="N135" s="16"/>
      <c r="O135" s="15"/>
      <c r="P135" s="15"/>
    </row>
    <row r="136" spans="1:16" ht="15.75" x14ac:dyDescent="0.2">
      <c r="E136" s="14"/>
      <c r="N136" s="16"/>
      <c r="O136" s="15"/>
      <c r="P136" s="15"/>
    </row>
    <row r="137" spans="1:16" ht="15.75" x14ac:dyDescent="0.2">
      <c r="E137" s="14"/>
      <c r="N137" s="16"/>
      <c r="O137" s="15"/>
      <c r="P137" s="15"/>
    </row>
    <row r="138" spans="1:16" ht="15.75" x14ac:dyDescent="0.2">
      <c r="E138" s="14"/>
      <c r="N138" s="16"/>
      <c r="O138" s="15"/>
      <c r="P138" s="15"/>
    </row>
    <row r="139" spans="1:16" ht="15.75" x14ac:dyDescent="0.2">
      <c r="E139" s="14"/>
      <c r="N139" s="16"/>
      <c r="O139" s="15"/>
      <c r="P139" s="15"/>
    </row>
    <row r="140" spans="1:16" ht="15.75" x14ac:dyDescent="0.2">
      <c r="E140" s="14"/>
      <c r="N140" s="16"/>
      <c r="O140" s="15"/>
      <c r="P140" s="15"/>
    </row>
    <row r="141" spans="1:16" ht="15.75" x14ac:dyDescent="0.2">
      <c r="E141" s="14"/>
      <c r="N141" s="16"/>
      <c r="O141" s="15"/>
      <c r="P141" s="15"/>
    </row>
    <row r="142" spans="1:16" ht="15.75" x14ac:dyDescent="0.2">
      <c r="E142" s="14"/>
      <c r="N142" s="16"/>
      <c r="O142" s="15"/>
      <c r="P142" s="15"/>
    </row>
    <row r="143" spans="1:16" ht="15.75" x14ac:dyDescent="0.2">
      <c r="E143" s="14"/>
      <c r="N143" s="16"/>
      <c r="O143" s="15"/>
      <c r="P143" s="15"/>
    </row>
    <row r="144" spans="1:16" ht="15.75" x14ac:dyDescent="0.2">
      <c r="E144" s="14"/>
      <c r="N144" s="16"/>
      <c r="O144" s="15"/>
      <c r="P144" s="15"/>
    </row>
    <row r="145" spans="2:16" ht="15.75" x14ac:dyDescent="0.2">
      <c r="E145" s="14"/>
      <c r="N145" s="16"/>
      <c r="O145" s="15"/>
      <c r="P145" s="15"/>
    </row>
    <row r="146" spans="2:16" ht="15.75" x14ac:dyDescent="0.2">
      <c r="B146" s="17"/>
      <c r="E146" s="14"/>
      <c r="N146" s="16"/>
      <c r="O146" s="15"/>
      <c r="P146" s="15"/>
    </row>
    <row r="147" spans="2:16" ht="15.75" x14ac:dyDescent="0.2">
      <c r="E147" s="14"/>
      <c r="N147" s="16"/>
      <c r="O147" s="15"/>
      <c r="P147" s="15"/>
    </row>
    <row r="148" spans="2:16" ht="15.75" x14ac:dyDescent="0.2">
      <c r="E148" s="14"/>
      <c r="N148" s="16"/>
      <c r="O148" s="15"/>
      <c r="P148" s="15"/>
    </row>
    <row r="149" spans="2:16" ht="15.75" x14ac:dyDescent="0.2">
      <c r="E149" s="14"/>
      <c r="N149" s="16"/>
      <c r="O149" s="15"/>
      <c r="P149" s="15"/>
    </row>
    <row r="150" spans="2:16" ht="15.75" x14ac:dyDescent="0.2">
      <c r="E150" s="14"/>
      <c r="N150" s="16"/>
      <c r="O150" s="15"/>
      <c r="P150" s="15"/>
    </row>
    <row r="151" spans="2:16" ht="15.75" x14ac:dyDescent="0.2">
      <c r="E151" s="14"/>
      <c r="N151" s="16"/>
      <c r="O151" s="15"/>
      <c r="P151" s="15"/>
    </row>
    <row r="152" spans="2:16" x14ac:dyDescent="0.2">
      <c r="E152" s="14"/>
    </row>
    <row r="153" spans="2:16" x14ac:dyDescent="0.2">
      <c r="E153" s="14"/>
    </row>
    <row r="154" spans="2:16" x14ac:dyDescent="0.2">
      <c r="E154" s="14"/>
    </row>
    <row r="155" spans="2:16" x14ac:dyDescent="0.2">
      <c r="E155" s="14"/>
    </row>
  </sheetData>
  <autoFilter ref="A1:O187" xr:uid="{00000000-0009-0000-0000-000003000000}">
    <filterColumn colId="3" showButton="0"/>
    <filterColumn colId="4" showButton="0"/>
    <filterColumn colId="5" showButton="0"/>
    <filterColumn colId="6" showButton="0"/>
  </autoFilter>
  <mergeCells count="2">
    <mergeCell ref="D1:H1"/>
    <mergeCell ref="D2:H2"/>
  </mergeCells>
  <printOptions horizontalCentered="1"/>
  <pageMargins left="0.19" right="0.16" top="0.53" bottom="0.31496062992125984" header="0.6692913385826772" footer="0.31496062992125984"/>
  <pageSetup paperSize="9" scale="75" fitToHeight="2" orientation="portrait" r:id="rId1"/>
  <headerFooter alignWithMargins="0"/>
  <rowBreaks count="1" manualBreakCount="1">
    <brk id="59" min="2"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EEE23-F15D-4309-8AE5-DED4021FCA06}">
  <sheetPr>
    <tabColor indexed="11"/>
    <pageSetUpPr fitToPage="1"/>
  </sheetPr>
  <dimension ref="A1:G95"/>
  <sheetViews>
    <sheetView showZeros="0" topLeftCell="A34" workbookViewId="0">
      <selection activeCell="F71" sqref="F71"/>
    </sheetView>
  </sheetViews>
  <sheetFormatPr defaultColWidth="9.14453125" defaultRowHeight="12.75" x14ac:dyDescent="0.15"/>
  <cols>
    <col min="1" max="1" width="9.14453125" style="68"/>
    <col min="2" max="2" width="2.015625" style="68" customWidth="1"/>
    <col min="3" max="3" width="2.15234375" style="70" customWidth="1"/>
    <col min="4" max="4" width="2.28515625" style="70" customWidth="1"/>
    <col min="5" max="5" width="39.27734375" style="70" customWidth="1"/>
    <col min="6" max="6" width="18.0234375" style="69" customWidth="1"/>
    <col min="7" max="7" width="14.9296875" style="68" bestFit="1" customWidth="1"/>
    <col min="8" max="16384" width="9.14453125" style="68"/>
  </cols>
  <sheetData>
    <row r="1" spans="1:6" s="97" customFormat="1" ht="14.25" x14ac:dyDescent="0.2">
      <c r="C1" s="92"/>
      <c r="D1" s="99"/>
      <c r="E1" s="99"/>
      <c r="F1" s="100"/>
    </row>
    <row r="2" spans="1:6" s="101" customFormat="1" ht="15" x14ac:dyDescent="0.2">
      <c r="C2" s="111" t="str">
        <f>+BİLANÇO_!D1</f>
        <v>ÖRNEK A.Ş.</v>
      </c>
      <c r="D2" s="111"/>
      <c r="E2" s="111"/>
      <c r="F2" s="111"/>
    </row>
    <row r="3" spans="1:6" s="101" customFormat="1" ht="15" x14ac:dyDescent="0.2">
      <c r="C3" s="112" t="s">
        <v>496</v>
      </c>
      <c r="D3" s="112"/>
      <c r="E3" s="112"/>
      <c r="F3" s="112"/>
    </row>
    <row r="4" spans="1:6" s="97" customFormat="1" ht="14.25" x14ac:dyDescent="0.2">
      <c r="C4" s="92"/>
      <c r="D4" s="99"/>
      <c r="E4" s="99"/>
      <c r="F4" s="100"/>
    </row>
    <row r="5" spans="1:6" s="97" customFormat="1" ht="15" thickBot="1" x14ac:dyDescent="0.25">
      <c r="C5" s="92"/>
      <c r="D5" s="99"/>
      <c r="E5" s="99"/>
      <c r="F5" s="98"/>
    </row>
    <row r="6" spans="1:6" ht="24.75" customHeight="1" x14ac:dyDescent="0.15">
      <c r="B6" s="96"/>
      <c r="C6" s="95"/>
      <c r="D6" s="94"/>
      <c r="E6" s="94"/>
      <c r="F6" s="93" t="s">
        <v>495</v>
      </c>
    </row>
    <row r="7" spans="1:6" s="74" customFormat="1" ht="15" customHeight="1" x14ac:dyDescent="0.2">
      <c r="B7" s="85"/>
      <c r="C7" s="84" t="s">
        <v>494</v>
      </c>
      <c r="D7" s="83" t="s">
        <v>493</v>
      </c>
      <c r="E7" s="83"/>
      <c r="F7" s="76">
        <f>SUM(F8:F10)</f>
        <v>6169500</v>
      </c>
    </row>
    <row r="8" spans="1:6" ht="15" customHeight="1" x14ac:dyDescent="0.15">
      <c r="A8" s="68">
        <v>600</v>
      </c>
      <c r="B8" s="89"/>
      <c r="C8" s="73"/>
      <c r="D8" s="88" t="s">
        <v>433</v>
      </c>
      <c r="E8" s="72" t="s">
        <v>492</v>
      </c>
      <c r="F8" s="87">
        <f>IF(ISERROR(-GETPIVOTDATA("NET",'ÖZET TABLO'!$A$3,"GT P",$A8)),0,-GETPIVOTDATA("NET",'ÖZET TABLO'!$A$3,"GT P",$A8))</f>
        <v>5250000</v>
      </c>
    </row>
    <row r="9" spans="1:6" ht="15" customHeight="1" x14ac:dyDescent="0.15">
      <c r="A9" s="68">
        <v>601</v>
      </c>
      <c r="B9" s="89"/>
      <c r="C9" s="73"/>
      <c r="D9" s="88" t="s">
        <v>431</v>
      </c>
      <c r="E9" s="72" t="s">
        <v>491</v>
      </c>
      <c r="F9" s="87">
        <f>IF(ISERROR(-GETPIVOTDATA("NET",'ÖZET TABLO'!$A$3,"GT P",$A9)),0,-GETPIVOTDATA("NET",'ÖZET TABLO'!$A$3,"GT P",$A9))</f>
        <v>919500</v>
      </c>
    </row>
    <row r="10" spans="1:6" ht="15" customHeight="1" x14ac:dyDescent="0.15">
      <c r="A10" s="68">
        <v>602</v>
      </c>
      <c r="B10" s="89"/>
      <c r="C10" s="73"/>
      <c r="D10" s="88" t="s">
        <v>429</v>
      </c>
      <c r="E10" s="72" t="s">
        <v>490</v>
      </c>
      <c r="F10" s="87">
        <f>IF(ISERROR(-GETPIVOTDATA("NET",'ÖZET TABLO'!$A$3,"GT P",$A10)),0,-GETPIVOTDATA("NET",'ÖZET TABLO'!$A$3,"GT P",$A10))</f>
        <v>0</v>
      </c>
    </row>
    <row r="11" spans="1:6" s="74" customFormat="1" ht="15" customHeight="1" x14ac:dyDescent="0.15">
      <c r="A11" s="68"/>
      <c r="B11" s="85"/>
      <c r="C11" s="84" t="s">
        <v>489</v>
      </c>
      <c r="D11" s="83" t="s">
        <v>488</v>
      </c>
      <c r="E11" s="83"/>
      <c r="F11" s="76">
        <f>SUM(F12:F14)</f>
        <v>-125000</v>
      </c>
    </row>
    <row r="12" spans="1:6" ht="15" customHeight="1" x14ac:dyDescent="0.15">
      <c r="A12" s="68">
        <v>610</v>
      </c>
      <c r="B12" s="89"/>
      <c r="C12" s="73"/>
      <c r="D12" s="88" t="s">
        <v>433</v>
      </c>
      <c r="E12" s="72" t="s">
        <v>487</v>
      </c>
      <c r="F12" s="87">
        <f>IF(ISERROR(-GETPIVOTDATA("NET",'ÖZET TABLO'!$A$3,"GT P",$A12)),0,-GETPIVOTDATA("NET",'ÖZET TABLO'!$A$3,"GT P",$A12))</f>
        <v>-125000</v>
      </c>
    </row>
    <row r="13" spans="1:6" ht="15" customHeight="1" x14ac:dyDescent="0.15">
      <c r="A13" s="68">
        <v>611</v>
      </c>
      <c r="B13" s="89"/>
      <c r="C13" s="73"/>
      <c r="D13" s="88" t="s">
        <v>431</v>
      </c>
      <c r="E13" s="72" t="s">
        <v>486</v>
      </c>
      <c r="F13" s="87">
        <f>IF(ISERROR(-GETPIVOTDATA("NET",'ÖZET TABLO'!$A$3,"GT P",$A13)),0,-GETPIVOTDATA("NET",'ÖZET TABLO'!$A$3,"GT P",$A13))</f>
        <v>0</v>
      </c>
    </row>
    <row r="14" spans="1:6" ht="15" customHeight="1" x14ac:dyDescent="0.15">
      <c r="A14" s="68">
        <v>612</v>
      </c>
      <c r="B14" s="89"/>
      <c r="C14" s="73"/>
      <c r="D14" s="88" t="s">
        <v>429</v>
      </c>
      <c r="E14" s="72" t="s">
        <v>485</v>
      </c>
      <c r="F14" s="87">
        <f>IF(ISERROR(-GETPIVOTDATA("NET",'ÖZET TABLO'!$A$3,"GT P",$A14)),0,-GETPIVOTDATA("NET",'ÖZET TABLO'!$A$3,"GT P",$A14))</f>
        <v>0</v>
      </c>
    </row>
    <row r="15" spans="1:6" s="74" customFormat="1" ht="24.75" customHeight="1" x14ac:dyDescent="0.15">
      <c r="A15" s="68"/>
      <c r="B15" s="85"/>
      <c r="C15" s="84" t="s">
        <v>484</v>
      </c>
      <c r="D15" s="83" t="s">
        <v>483</v>
      </c>
      <c r="E15" s="83"/>
      <c r="F15" s="76">
        <f>F11+F7</f>
        <v>6044500</v>
      </c>
    </row>
    <row r="16" spans="1:6" s="74" customFormat="1" ht="7.5" customHeight="1" x14ac:dyDescent="0.15">
      <c r="A16" s="68"/>
      <c r="B16" s="85"/>
      <c r="C16" s="84"/>
      <c r="D16" s="83"/>
      <c r="E16" s="83"/>
      <c r="F16" s="82"/>
    </row>
    <row r="17" spans="1:7" s="74" customFormat="1" ht="15" customHeight="1" x14ac:dyDescent="0.15">
      <c r="A17" s="68"/>
      <c r="B17" s="85"/>
      <c r="C17" s="84" t="s">
        <v>482</v>
      </c>
      <c r="D17" s="83" t="s">
        <v>481</v>
      </c>
      <c r="E17" s="83"/>
      <c r="F17" s="76">
        <f>SUM(F18:F21)</f>
        <v>-3150000</v>
      </c>
    </row>
    <row r="18" spans="1:7" ht="15" customHeight="1" x14ac:dyDescent="0.15">
      <c r="A18" s="68">
        <v>620</v>
      </c>
      <c r="B18" s="89"/>
      <c r="C18" s="73"/>
      <c r="D18" s="88" t="s">
        <v>433</v>
      </c>
      <c r="E18" s="72" t="s">
        <v>480</v>
      </c>
      <c r="F18" s="87">
        <f>IF(ISERROR(-GETPIVOTDATA("NET",'ÖZET TABLO'!$A$3,"GT P",$A18)),0,-GETPIVOTDATA("NET",'ÖZET TABLO'!$A$3,"GT P",$A18))</f>
        <v>0</v>
      </c>
    </row>
    <row r="19" spans="1:7" ht="15" customHeight="1" x14ac:dyDescent="0.15">
      <c r="A19" s="68">
        <v>621</v>
      </c>
      <c r="B19" s="89"/>
      <c r="C19" s="73"/>
      <c r="D19" s="88" t="s">
        <v>431</v>
      </c>
      <c r="E19" s="72" t="s">
        <v>479</v>
      </c>
      <c r="F19" s="87">
        <f>IF(ISERROR(-GETPIVOTDATA("NET",'ÖZET TABLO'!$A$3,"GT P",$A19)),0,-GETPIVOTDATA("NET",'ÖZET TABLO'!$A$3,"GT P",$A19))</f>
        <v>-3000000</v>
      </c>
      <c r="G19" s="18"/>
    </row>
    <row r="20" spans="1:7" ht="15" customHeight="1" x14ac:dyDescent="0.15">
      <c r="A20" s="68">
        <v>622</v>
      </c>
      <c r="B20" s="89"/>
      <c r="C20" s="73"/>
      <c r="D20" s="88" t="s">
        <v>429</v>
      </c>
      <c r="E20" s="72" t="s">
        <v>478</v>
      </c>
      <c r="F20" s="87">
        <f>IF(ISERROR(-GETPIVOTDATA("NET",'ÖZET TABLO'!$A$3,"GT P",$A20)),0,-GETPIVOTDATA("NET",'ÖZET TABLO'!$A$3,"GT P",$A20))</f>
        <v>-150000</v>
      </c>
      <c r="G20" s="18"/>
    </row>
    <row r="21" spans="1:7" ht="15" customHeight="1" x14ac:dyDescent="0.15">
      <c r="A21" s="68">
        <v>623</v>
      </c>
      <c r="B21" s="89"/>
      <c r="C21" s="73"/>
      <c r="D21" s="88" t="s">
        <v>450</v>
      </c>
      <c r="E21" s="72" t="s">
        <v>477</v>
      </c>
      <c r="F21" s="87">
        <f>IF(ISERROR(-GETPIVOTDATA("NET",'ÖZET TABLO'!$A$3,"GT P",$A21)),0,-GETPIVOTDATA("NET",'ÖZET TABLO'!$A$3,"GT P",$A21))</f>
        <v>0</v>
      </c>
      <c r="G21" s="18"/>
    </row>
    <row r="22" spans="1:7" s="74" customFormat="1" ht="24.75" customHeight="1" x14ac:dyDescent="0.15">
      <c r="A22" s="68"/>
      <c r="B22" s="85"/>
      <c r="C22" s="84"/>
      <c r="D22" s="83"/>
      <c r="E22" s="83" t="s">
        <v>476</v>
      </c>
      <c r="F22" s="76">
        <f>F15+F17</f>
        <v>2894500</v>
      </c>
    </row>
    <row r="23" spans="1:7" s="74" customFormat="1" ht="7.5" customHeight="1" x14ac:dyDescent="0.15">
      <c r="A23" s="68"/>
      <c r="B23" s="85"/>
      <c r="C23" s="84"/>
      <c r="D23" s="83"/>
      <c r="E23" s="83"/>
      <c r="F23" s="82"/>
    </row>
    <row r="24" spans="1:7" s="74" customFormat="1" ht="15" customHeight="1" x14ac:dyDescent="0.15">
      <c r="A24" s="68"/>
      <c r="B24" s="85"/>
      <c r="C24" s="84" t="s">
        <v>475</v>
      </c>
      <c r="D24" s="83" t="s">
        <v>474</v>
      </c>
      <c r="E24" s="83"/>
      <c r="F24" s="76">
        <f>SUM(F25:F27)</f>
        <v>-385000</v>
      </c>
    </row>
    <row r="25" spans="1:7" ht="15" customHeight="1" x14ac:dyDescent="0.15">
      <c r="A25" s="68">
        <v>630</v>
      </c>
      <c r="B25" s="89"/>
      <c r="C25" s="73"/>
      <c r="D25" s="88" t="s">
        <v>433</v>
      </c>
      <c r="E25" s="72" t="s">
        <v>473</v>
      </c>
      <c r="F25" s="87">
        <f>IF(ISERROR(-GETPIVOTDATA("NET",'ÖZET TABLO'!$A$3,"GT P",$A25)),0,-GETPIVOTDATA("NET",'ÖZET TABLO'!$A$3,"GT P",$A25))</f>
        <v>0</v>
      </c>
    </row>
    <row r="26" spans="1:7" ht="15" customHeight="1" x14ac:dyDescent="0.15">
      <c r="A26" s="68">
        <v>631</v>
      </c>
      <c r="B26" s="89"/>
      <c r="C26" s="73"/>
      <c r="D26" s="88" t="s">
        <v>431</v>
      </c>
      <c r="E26" s="72" t="s">
        <v>472</v>
      </c>
      <c r="F26" s="87">
        <f>IF(ISERROR(-GETPIVOTDATA("NET",'ÖZET TABLO'!$A$3,"GT P",$A26)),0,-GETPIVOTDATA("NET",'ÖZET TABLO'!$A$3,"GT P",$A26))</f>
        <v>-225000</v>
      </c>
    </row>
    <row r="27" spans="1:7" ht="15" customHeight="1" x14ac:dyDescent="0.15">
      <c r="A27" s="68">
        <v>632</v>
      </c>
      <c r="B27" s="89"/>
      <c r="C27" s="73"/>
      <c r="D27" s="88" t="s">
        <v>429</v>
      </c>
      <c r="E27" s="72" t="s">
        <v>471</v>
      </c>
      <c r="F27" s="87">
        <f>IF(ISERROR(-GETPIVOTDATA("NET",'ÖZET TABLO'!$A$3,"GT P",$A27)),0,-GETPIVOTDATA("NET",'ÖZET TABLO'!$A$3,"GT P",$A27))</f>
        <v>-160000</v>
      </c>
      <c r="G27" s="18"/>
    </row>
    <row r="28" spans="1:7" s="74" customFormat="1" ht="24.75" customHeight="1" x14ac:dyDescent="0.15">
      <c r="A28" s="68"/>
      <c r="B28" s="85"/>
      <c r="C28" s="84"/>
      <c r="D28" s="83"/>
      <c r="E28" s="83" t="s">
        <v>470</v>
      </c>
      <c r="F28" s="76">
        <f>F22+F24</f>
        <v>2509500</v>
      </c>
    </row>
    <row r="29" spans="1:7" s="74" customFormat="1" ht="7.5" customHeight="1" x14ac:dyDescent="0.15">
      <c r="A29" s="68"/>
      <c r="B29" s="85"/>
      <c r="C29" s="84"/>
      <c r="D29" s="83"/>
      <c r="E29" s="83"/>
      <c r="F29" s="82"/>
    </row>
    <row r="30" spans="1:7" s="74" customFormat="1" ht="15" customHeight="1" x14ac:dyDescent="0.15">
      <c r="A30" s="68"/>
      <c r="B30" s="85"/>
      <c r="C30" s="84" t="s">
        <v>469</v>
      </c>
      <c r="D30" s="83" t="s">
        <v>468</v>
      </c>
      <c r="E30" s="83"/>
      <c r="F30" s="76">
        <f>SUM(F31:F40)</f>
        <v>0</v>
      </c>
    </row>
    <row r="31" spans="1:7" ht="15" customHeight="1" x14ac:dyDescent="0.15">
      <c r="A31" s="68">
        <v>640</v>
      </c>
      <c r="B31" s="89"/>
      <c r="C31" s="73"/>
      <c r="D31" s="88" t="s">
        <v>433</v>
      </c>
      <c r="E31" s="72" t="s">
        <v>467</v>
      </c>
      <c r="F31" s="87">
        <f>IF(ISERROR(-GETPIVOTDATA("NET",'ÖZET TABLO'!$A$3,"GT P",$A31)),0,-GETPIVOTDATA("NET",'ÖZET TABLO'!$A$3,"GT P",$A31))</f>
        <v>0</v>
      </c>
    </row>
    <row r="32" spans="1:7" ht="15" customHeight="1" x14ac:dyDescent="0.15">
      <c r="A32" s="68">
        <v>641</v>
      </c>
      <c r="B32" s="89"/>
      <c r="C32" s="73"/>
      <c r="D32" s="88" t="s">
        <v>431</v>
      </c>
      <c r="E32" s="72" t="s">
        <v>466</v>
      </c>
      <c r="F32" s="87">
        <f>IF(ISERROR(-GETPIVOTDATA("NET",'ÖZET TABLO'!$A$3,"GT P",$A32)),0,-GETPIVOTDATA("NET",'ÖZET TABLO'!$A$3,"GT P",$A32))</f>
        <v>0</v>
      </c>
    </row>
    <row r="33" spans="1:7" ht="15" customHeight="1" x14ac:dyDescent="0.15">
      <c r="A33" s="68">
        <v>642</v>
      </c>
      <c r="B33" s="89"/>
      <c r="C33" s="73"/>
      <c r="D33" s="88" t="s">
        <v>429</v>
      </c>
      <c r="E33" s="72" t="s">
        <v>465</v>
      </c>
      <c r="F33" s="87">
        <f>IF(ISERROR(-GETPIVOTDATA("NET",'ÖZET TABLO'!$A$3,"GT P",$A33)),0,-GETPIVOTDATA("NET",'ÖZET TABLO'!$A$3,"GT P",$A33))</f>
        <v>0</v>
      </c>
    </row>
    <row r="34" spans="1:7" ht="15" customHeight="1" x14ac:dyDescent="0.15">
      <c r="A34" s="68">
        <v>643</v>
      </c>
      <c r="B34" s="89"/>
      <c r="C34" s="73"/>
      <c r="D34" s="88" t="s">
        <v>450</v>
      </c>
      <c r="E34" s="72" t="s">
        <v>464</v>
      </c>
      <c r="F34" s="87">
        <f>IF(ISERROR(-GETPIVOTDATA("NET",'ÖZET TABLO'!$A$3,"GT P",$A34)),0,-GETPIVOTDATA("NET",'ÖZET TABLO'!$A$3,"GT P",$A34))</f>
        <v>0</v>
      </c>
    </row>
    <row r="35" spans="1:7" ht="15" customHeight="1" x14ac:dyDescent="0.15">
      <c r="A35" s="68">
        <v>644</v>
      </c>
      <c r="B35" s="89"/>
      <c r="C35" s="92"/>
      <c r="D35" s="88" t="s">
        <v>448</v>
      </c>
      <c r="E35" s="72" t="s">
        <v>438</v>
      </c>
      <c r="F35" s="87">
        <f>IF(ISERROR(-GETPIVOTDATA("NET",'ÖZET TABLO'!$A$3,"GT P",$A35)),0,-GETPIVOTDATA("NET",'ÖZET TABLO'!$A$3,"GT P",$A35))</f>
        <v>0</v>
      </c>
    </row>
    <row r="36" spans="1:7" ht="15" customHeight="1" x14ac:dyDescent="0.15">
      <c r="A36" s="68">
        <v>645</v>
      </c>
      <c r="B36" s="89"/>
      <c r="C36" s="73"/>
      <c r="D36" s="88" t="s">
        <v>446</v>
      </c>
      <c r="E36" s="72" t="s">
        <v>463</v>
      </c>
      <c r="F36" s="87">
        <f>IF(ISERROR(-GETPIVOTDATA("NET",'ÖZET TABLO'!$A$3,"GT P",$A36)),0,-GETPIVOTDATA("NET",'ÖZET TABLO'!$A$3,"GT P",$A36))</f>
        <v>0</v>
      </c>
    </row>
    <row r="37" spans="1:7" ht="15" customHeight="1" x14ac:dyDescent="0.15">
      <c r="A37" s="68">
        <v>646</v>
      </c>
      <c r="B37" s="89"/>
      <c r="C37" s="73"/>
      <c r="D37" s="88" t="s">
        <v>462</v>
      </c>
      <c r="E37" s="72" t="s">
        <v>461</v>
      </c>
      <c r="F37" s="87">
        <f>IF(ISERROR(-GETPIVOTDATA("NET",'ÖZET TABLO'!$A$3,"GT P",$A37)),0,-GETPIVOTDATA("NET",'ÖZET TABLO'!$A$3,"GT P",$A37))</f>
        <v>0</v>
      </c>
    </row>
    <row r="38" spans="1:7" ht="15" customHeight="1" x14ac:dyDescent="0.15">
      <c r="A38" s="68">
        <v>647</v>
      </c>
      <c r="B38" s="89"/>
      <c r="C38" s="73"/>
      <c r="D38" s="88" t="s">
        <v>460</v>
      </c>
      <c r="E38" s="72" t="s">
        <v>447</v>
      </c>
      <c r="F38" s="87">
        <f>IF(ISERROR(-GETPIVOTDATA("NET",'ÖZET TABLO'!$A$3,"GT P",$A38)),0,-GETPIVOTDATA("NET",'ÖZET TABLO'!$A$3,"GT P",$A38))</f>
        <v>0</v>
      </c>
      <c r="G38" s="91"/>
    </row>
    <row r="39" spans="1:7" ht="15" customHeight="1" x14ac:dyDescent="0.15">
      <c r="A39" s="68">
        <v>648</v>
      </c>
      <c r="B39" s="89"/>
      <c r="C39" s="73"/>
      <c r="D39" s="88" t="s">
        <v>459</v>
      </c>
      <c r="E39" s="72" t="s">
        <v>458</v>
      </c>
      <c r="F39" s="87">
        <f>IF(ISERROR(-GETPIVOTDATA("NET",'ÖZET TABLO'!$A$3,"GT P",$A39)),0,-GETPIVOTDATA("NET",'ÖZET TABLO'!$A$3,"GT P",$A39))</f>
        <v>0</v>
      </c>
    </row>
    <row r="40" spans="1:7" ht="15" customHeight="1" x14ac:dyDescent="0.15">
      <c r="A40" s="68">
        <v>649</v>
      </c>
      <c r="B40" s="89"/>
      <c r="C40" s="73"/>
      <c r="D40" s="88" t="s">
        <v>457</v>
      </c>
      <c r="E40" s="72" t="s">
        <v>456</v>
      </c>
      <c r="F40" s="87">
        <f>IF(ISERROR(-GETPIVOTDATA("NET",'ÖZET TABLO'!$A$3,"GT P",$A40)),0,-GETPIVOTDATA("NET",'ÖZET TABLO'!$A$3,"GT P",$A40))</f>
        <v>0</v>
      </c>
      <c r="G40" s="18"/>
    </row>
    <row r="41" spans="1:7" s="74" customFormat="1" ht="15" customHeight="1" x14ac:dyDescent="0.15">
      <c r="A41" s="68"/>
      <c r="B41" s="85"/>
      <c r="C41" s="84" t="s">
        <v>455</v>
      </c>
      <c r="D41" s="83" t="s">
        <v>454</v>
      </c>
      <c r="E41" s="83"/>
      <c r="F41" s="76">
        <f>SUM(F42:F47)</f>
        <v>-4000</v>
      </c>
    </row>
    <row r="42" spans="1:7" ht="15" customHeight="1" x14ac:dyDescent="0.15">
      <c r="A42" s="68">
        <v>653</v>
      </c>
      <c r="B42" s="89"/>
      <c r="C42" s="90"/>
      <c r="D42" s="88" t="s">
        <v>433</v>
      </c>
      <c r="E42" s="72" t="s">
        <v>453</v>
      </c>
      <c r="F42" s="87">
        <f>IF(ISERROR(-GETPIVOTDATA("NET",'ÖZET TABLO'!$A$3,"GT P",$A42)),0,-GETPIVOTDATA("NET",'ÖZET TABLO'!$A$3,"GT P",$A42))</f>
        <v>0</v>
      </c>
    </row>
    <row r="43" spans="1:7" ht="15" customHeight="1" x14ac:dyDescent="0.15">
      <c r="A43" s="68">
        <v>654</v>
      </c>
      <c r="B43" s="89"/>
      <c r="C43" s="73"/>
      <c r="D43" s="88" t="s">
        <v>431</v>
      </c>
      <c r="E43" s="72" t="s">
        <v>452</v>
      </c>
      <c r="F43" s="87">
        <f>IF(ISERROR(-GETPIVOTDATA("NET",'ÖZET TABLO'!$A$3,"GT P",$A43)),0,-GETPIVOTDATA("NET",'ÖZET TABLO'!$A$3,"GT P",$A43))</f>
        <v>-4000</v>
      </c>
    </row>
    <row r="44" spans="1:7" ht="15" customHeight="1" x14ac:dyDescent="0.15">
      <c r="A44" s="68">
        <v>655</v>
      </c>
      <c r="B44" s="89"/>
      <c r="C44" s="73"/>
      <c r="D44" s="88" t="s">
        <v>429</v>
      </c>
      <c r="E44" s="72" t="s">
        <v>451</v>
      </c>
      <c r="F44" s="87">
        <f>IF(ISERROR(-GETPIVOTDATA("NET",'ÖZET TABLO'!$A$3,"GT P",$A44)),0,-GETPIVOTDATA("NET",'ÖZET TABLO'!$A$3,"GT P",$A44))</f>
        <v>0</v>
      </c>
    </row>
    <row r="45" spans="1:7" ht="15" customHeight="1" x14ac:dyDescent="0.15">
      <c r="A45" s="68">
        <v>656</v>
      </c>
      <c r="B45" s="89"/>
      <c r="C45" s="73"/>
      <c r="D45" s="88" t="s">
        <v>450</v>
      </c>
      <c r="E45" s="72" t="s">
        <v>449</v>
      </c>
      <c r="F45" s="87">
        <f>IF(ISERROR(-GETPIVOTDATA("NET",'ÖZET TABLO'!$A$3,"GT P",$A45)),0,-GETPIVOTDATA("NET",'ÖZET TABLO'!$A$3,"GT P",$A45))</f>
        <v>0</v>
      </c>
    </row>
    <row r="46" spans="1:7" ht="15" customHeight="1" x14ac:dyDescent="0.15">
      <c r="A46" s="68">
        <v>657</v>
      </c>
      <c r="B46" s="89"/>
      <c r="C46" s="73"/>
      <c r="D46" s="88" t="s">
        <v>448</v>
      </c>
      <c r="E46" s="72" t="s">
        <v>447</v>
      </c>
      <c r="F46" s="87">
        <f>IF(ISERROR(-GETPIVOTDATA("NET",'ÖZET TABLO'!$A$3,"GT P",$A46)),0,-GETPIVOTDATA("NET",'ÖZET TABLO'!$A$3,"GT P",$A46))</f>
        <v>0</v>
      </c>
    </row>
    <row r="47" spans="1:7" ht="15" customHeight="1" x14ac:dyDescent="0.15">
      <c r="A47" s="68">
        <v>659</v>
      </c>
      <c r="B47" s="89"/>
      <c r="C47" s="73"/>
      <c r="D47" s="88" t="s">
        <v>446</v>
      </c>
      <c r="E47" s="72" t="s">
        <v>445</v>
      </c>
      <c r="F47" s="87">
        <f>IF(ISERROR(-GETPIVOTDATA("NET",'ÖZET TABLO'!$A$3,"GT P",$A47)),0,-GETPIVOTDATA("NET",'ÖZET TABLO'!$A$3,"GT P",$A47))</f>
        <v>0</v>
      </c>
    </row>
    <row r="48" spans="1:7" s="74" customFormat="1" ht="15" customHeight="1" x14ac:dyDescent="0.15">
      <c r="A48" s="68"/>
      <c r="B48" s="85"/>
      <c r="C48" s="84" t="s">
        <v>444</v>
      </c>
      <c r="D48" s="83" t="s">
        <v>443</v>
      </c>
      <c r="E48" s="83"/>
      <c r="F48" s="76">
        <f>SUM(F49:F50)</f>
        <v>-5000</v>
      </c>
    </row>
    <row r="49" spans="1:6" ht="15" customHeight="1" x14ac:dyDescent="0.15">
      <c r="A49" s="68">
        <v>660</v>
      </c>
      <c r="B49" s="89"/>
      <c r="C49" s="73"/>
      <c r="D49" s="88" t="s">
        <v>433</v>
      </c>
      <c r="E49" s="72" t="s">
        <v>442</v>
      </c>
      <c r="F49" s="87">
        <f>IF(ISERROR(-GETPIVOTDATA("NET",'ÖZET TABLO'!$A$3,"GT P",$A49)),0,-GETPIVOTDATA("NET",'ÖZET TABLO'!$A$3,"GT P",$A49))</f>
        <v>-5000</v>
      </c>
    </row>
    <row r="50" spans="1:6" ht="15" customHeight="1" x14ac:dyDescent="0.15">
      <c r="A50" s="68">
        <v>661</v>
      </c>
      <c r="B50" s="89"/>
      <c r="C50" s="73"/>
      <c r="D50" s="88" t="s">
        <v>431</v>
      </c>
      <c r="E50" s="72" t="s">
        <v>441</v>
      </c>
      <c r="F50" s="87">
        <f>IF(ISERROR(-GETPIVOTDATA("NET",'ÖZET TABLO'!$A$3,"GT P",$A50)),0,-GETPIVOTDATA("NET",'ÖZET TABLO'!$A$3,"GT P",$A50))</f>
        <v>0</v>
      </c>
    </row>
    <row r="51" spans="1:6" s="74" customFormat="1" ht="24.75" customHeight="1" x14ac:dyDescent="0.15">
      <c r="A51" s="68"/>
      <c r="B51" s="85"/>
      <c r="C51" s="84"/>
      <c r="D51" s="83"/>
      <c r="E51" s="83" t="s">
        <v>440</v>
      </c>
      <c r="F51" s="76">
        <f>F28+F30+F41+F48</f>
        <v>2500500</v>
      </c>
    </row>
    <row r="52" spans="1:6" s="74" customFormat="1" ht="7.5" customHeight="1" x14ac:dyDescent="0.15">
      <c r="A52" s="68"/>
      <c r="B52" s="85"/>
      <c r="C52" s="84"/>
      <c r="D52" s="83"/>
      <c r="E52" s="83"/>
      <c r="F52" s="82"/>
    </row>
    <row r="53" spans="1:6" s="74" customFormat="1" ht="15" customHeight="1" x14ac:dyDescent="0.15">
      <c r="A53" s="68"/>
      <c r="B53" s="85"/>
      <c r="C53" s="84" t="s">
        <v>420</v>
      </c>
      <c r="D53" s="83" t="s">
        <v>439</v>
      </c>
      <c r="E53" s="83"/>
      <c r="F53" s="76">
        <f>SUM(F54:F56)</f>
        <v>0</v>
      </c>
    </row>
    <row r="54" spans="1:6" ht="15" customHeight="1" x14ac:dyDescent="0.15">
      <c r="A54" s="68">
        <v>670</v>
      </c>
      <c r="B54" s="89"/>
      <c r="C54" s="90"/>
      <c r="D54" s="88" t="s">
        <v>433</v>
      </c>
      <c r="E54" s="72" t="s">
        <v>438</v>
      </c>
      <c r="F54" s="87">
        <f>IF(ISERROR(-GETPIVOTDATA("NET",'ÖZET TABLO'!$A$3,"GT P",$A54)),0,-GETPIVOTDATA("NET",'ÖZET TABLO'!$A$3,"GT P",$A54))</f>
        <v>0</v>
      </c>
    </row>
    <row r="55" spans="1:6" ht="15" customHeight="1" x14ac:dyDescent="0.15">
      <c r="A55" s="68">
        <v>671</v>
      </c>
      <c r="B55" s="89"/>
      <c r="C55" s="73"/>
      <c r="D55" s="88" t="s">
        <v>431</v>
      </c>
      <c r="E55" s="72" t="s">
        <v>437</v>
      </c>
      <c r="F55" s="87">
        <f>IF(ISERROR(-GETPIVOTDATA("NET",'ÖZET TABLO'!$A$3,"GT P",$A55)),0,-GETPIVOTDATA("NET",'ÖZET TABLO'!$A$3,"GT P",$A55))</f>
        <v>0</v>
      </c>
    </row>
    <row r="56" spans="1:6" ht="15" customHeight="1" x14ac:dyDescent="0.15">
      <c r="A56" s="68">
        <v>679</v>
      </c>
      <c r="B56" s="89"/>
      <c r="C56" s="73"/>
      <c r="D56" s="88" t="s">
        <v>429</v>
      </c>
      <c r="E56" s="72" t="s">
        <v>436</v>
      </c>
      <c r="F56" s="87">
        <f>IF(ISERROR(-GETPIVOTDATA("NET",'ÖZET TABLO'!$A$3,"GT P",$A56)),0,-GETPIVOTDATA("NET",'ÖZET TABLO'!$A$3,"GT P",$A56))</f>
        <v>0</v>
      </c>
    </row>
    <row r="57" spans="1:6" s="74" customFormat="1" ht="15" customHeight="1" x14ac:dyDescent="0.15">
      <c r="A57" s="68"/>
      <c r="B57" s="85"/>
      <c r="C57" s="84" t="s">
        <v>435</v>
      </c>
      <c r="D57" s="83" t="s">
        <v>434</v>
      </c>
      <c r="E57" s="83"/>
      <c r="F57" s="76">
        <f>SUM(F58:F60)</f>
        <v>0</v>
      </c>
    </row>
    <row r="58" spans="1:6" ht="15" customHeight="1" x14ac:dyDescent="0.15">
      <c r="A58" s="68">
        <v>680</v>
      </c>
      <c r="B58" s="89"/>
      <c r="C58" s="73"/>
      <c r="D58" s="88" t="s">
        <v>433</v>
      </c>
      <c r="E58" s="72" t="s">
        <v>432</v>
      </c>
      <c r="F58" s="87">
        <f>IF(ISERROR(-GETPIVOTDATA("NET",'ÖZET TABLO'!$A$3,"GT P",$A58)),0,-GETPIVOTDATA("NET",'ÖZET TABLO'!$A$3,"GT P",$A58))</f>
        <v>0</v>
      </c>
    </row>
    <row r="59" spans="1:6" ht="15" customHeight="1" x14ac:dyDescent="0.15">
      <c r="A59" s="68">
        <v>681</v>
      </c>
      <c r="B59" s="89"/>
      <c r="C59" s="73"/>
      <c r="D59" s="88" t="s">
        <v>431</v>
      </c>
      <c r="E59" s="72" t="s">
        <v>430</v>
      </c>
      <c r="F59" s="87">
        <f>IF(ISERROR(-GETPIVOTDATA("NET",'ÖZET TABLO'!$A$3,"GT P",$A59)),0,-GETPIVOTDATA("NET",'ÖZET TABLO'!$A$3,"GT P",$A59))</f>
        <v>0</v>
      </c>
    </row>
    <row r="60" spans="1:6" ht="15" customHeight="1" x14ac:dyDescent="0.15">
      <c r="A60" s="68">
        <v>689</v>
      </c>
      <c r="B60" s="89"/>
      <c r="C60" s="73"/>
      <c r="D60" s="88" t="s">
        <v>429</v>
      </c>
      <c r="E60" s="72" t="s">
        <v>428</v>
      </c>
      <c r="F60" s="87">
        <f>IF(ISERROR(-GETPIVOTDATA("NET",'ÖZET TABLO'!$A$3,"GT P",$A60)),0,-GETPIVOTDATA("NET",'ÖZET TABLO'!$A$3,"GT P",$A60))</f>
        <v>0</v>
      </c>
    </row>
    <row r="61" spans="1:6" s="74" customFormat="1" ht="8.25" customHeight="1" x14ac:dyDescent="0.15">
      <c r="A61" s="68"/>
      <c r="B61" s="85"/>
      <c r="C61" s="84"/>
      <c r="D61" s="83"/>
      <c r="E61" s="83"/>
      <c r="F61" s="82"/>
    </row>
    <row r="62" spans="1:6" s="74" customFormat="1" ht="24.75" customHeight="1" x14ac:dyDescent="0.15">
      <c r="A62" s="68">
        <v>690</v>
      </c>
      <c r="B62" s="85"/>
      <c r="C62" s="84"/>
      <c r="D62" s="83"/>
      <c r="E62" s="83" t="s">
        <v>195</v>
      </c>
      <c r="F62" s="76">
        <f>F51+F53+F57</f>
        <v>2500500</v>
      </c>
    </row>
    <row r="63" spans="1:6" s="74" customFormat="1" ht="7.5" customHeight="1" x14ac:dyDescent="0.15">
      <c r="A63" s="68"/>
      <c r="B63" s="85"/>
      <c r="C63" s="84"/>
      <c r="D63" s="83"/>
      <c r="E63" s="83"/>
      <c r="F63" s="82"/>
    </row>
    <row r="64" spans="1:6" s="74" customFormat="1" ht="19.5" customHeight="1" x14ac:dyDescent="0.15">
      <c r="A64" s="68"/>
      <c r="B64" s="85"/>
      <c r="C64" s="84" t="s">
        <v>427</v>
      </c>
      <c r="D64" s="83" t="s">
        <v>426</v>
      </c>
      <c r="E64" s="83"/>
      <c r="F64" s="86">
        <f>-F71</f>
        <v>-583110</v>
      </c>
    </row>
    <row r="65" spans="1:6" s="74" customFormat="1" ht="9" customHeight="1" x14ac:dyDescent="0.2">
      <c r="B65" s="85"/>
      <c r="C65" s="84"/>
      <c r="D65" s="83"/>
      <c r="E65" s="83"/>
      <c r="F65" s="82"/>
    </row>
    <row r="66" spans="1:6" s="74" customFormat="1" ht="28.5" customHeight="1" thickBot="1" x14ac:dyDescent="0.25">
      <c r="B66" s="81"/>
      <c r="C66" s="80"/>
      <c r="D66" s="79"/>
      <c r="E66" s="79" t="s">
        <v>197</v>
      </c>
      <c r="F66" s="78">
        <f>F62+F64</f>
        <v>1917390</v>
      </c>
    </row>
    <row r="67" spans="1:6" x14ac:dyDescent="0.15">
      <c r="A67" s="74"/>
      <c r="C67" s="73"/>
      <c r="D67" s="72"/>
      <c r="E67" s="72"/>
      <c r="F67" s="71"/>
    </row>
    <row r="68" spans="1:6" ht="14.25" x14ac:dyDescent="0.15">
      <c r="A68" s="74"/>
      <c r="C68" s="73"/>
      <c r="D68" s="72"/>
      <c r="E68" s="77" t="s">
        <v>425</v>
      </c>
      <c r="F68" s="75">
        <v>150000</v>
      </c>
    </row>
    <row r="69" spans="1:6" x14ac:dyDescent="0.15">
      <c r="A69" s="74"/>
      <c r="C69" s="73"/>
      <c r="D69" s="72"/>
      <c r="E69" s="72"/>
      <c r="F69" s="71"/>
    </row>
    <row r="70" spans="1:6" ht="14.25" x14ac:dyDescent="0.15">
      <c r="A70" s="74"/>
      <c r="C70" s="73"/>
      <c r="D70" s="72"/>
      <c r="E70" s="77" t="s">
        <v>498</v>
      </c>
      <c r="F70" s="75">
        <f>+F68+F62</f>
        <v>2650500</v>
      </c>
    </row>
    <row r="71" spans="1:6" ht="14.25" x14ac:dyDescent="0.15">
      <c r="A71" s="74"/>
      <c r="C71" s="73"/>
      <c r="D71" s="72"/>
      <c r="E71" s="77" t="s">
        <v>501</v>
      </c>
      <c r="F71" s="75">
        <f>IF(F70&gt;0,+F70*0.22,0)</f>
        <v>583110</v>
      </c>
    </row>
    <row r="72" spans="1:6" x14ac:dyDescent="0.15">
      <c r="C72" s="73"/>
      <c r="D72" s="72"/>
      <c r="E72" s="72"/>
      <c r="F72" s="71"/>
    </row>
    <row r="73" spans="1:6" x14ac:dyDescent="0.15">
      <c r="C73" s="73"/>
      <c r="D73" s="72"/>
      <c r="E73" s="72"/>
      <c r="F73" s="71"/>
    </row>
    <row r="74" spans="1:6" x14ac:dyDescent="0.15">
      <c r="C74" s="73"/>
      <c r="D74" s="72"/>
      <c r="E74" s="72"/>
      <c r="F74" s="71"/>
    </row>
    <row r="75" spans="1:6" x14ac:dyDescent="0.15">
      <c r="C75" s="73"/>
      <c r="D75" s="72"/>
      <c r="E75" s="72"/>
      <c r="F75" s="71"/>
    </row>
    <row r="76" spans="1:6" x14ac:dyDescent="0.15">
      <c r="C76" s="73"/>
      <c r="D76" s="72"/>
      <c r="E76" s="72"/>
      <c r="F76" s="71"/>
    </row>
    <row r="77" spans="1:6" x14ac:dyDescent="0.15">
      <c r="C77" s="73"/>
      <c r="D77" s="72"/>
      <c r="E77" s="72"/>
      <c r="F77" s="71"/>
    </row>
    <row r="78" spans="1:6" x14ac:dyDescent="0.15">
      <c r="C78" s="73"/>
      <c r="D78" s="72"/>
      <c r="E78" s="72"/>
      <c r="F78" s="71"/>
    </row>
    <row r="79" spans="1:6" x14ac:dyDescent="0.15">
      <c r="D79" s="72"/>
      <c r="E79" s="72"/>
      <c r="F79" s="71"/>
    </row>
    <row r="80" spans="1:6" x14ac:dyDescent="0.15">
      <c r="D80" s="72"/>
      <c r="E80" s="72"/>
      <c r="F80" s="71"/>
    </row>
    <row r="81" spans="4:6" x14ac:dyDescent="0.15">
      <c r="D81" s="72"/>
      <c r="E81" s="72"/>
      <c r="F81" s="71"/>
    </row>
    <row r="82" spans="4:6" x14ac:dyDescent="0.15">
      <c r="D82" s="72"/>
      <c r="E82" s="72"/>
      <c r="F82" s="71"/>
    </row>
    <row r="83" spans="4:6" x14ac:dyDescent="0.15">
      <c r="D83" s="72"/>
      <c r="E83" s="72"/>
      <c r="F83" s="71"/>
    </row>
    <row r="84" spans="4:6" x14ac:dyDescent="0.15">
      <c r="D84" s="72"/>
      <c r="E84" s="72"/>
      <c r="F84" s="71"/>
    </row>
    <row r="85" spans="4:6" x14ac:dyDescent="0.15">
      <c r="D85" s="72"/>
      <c r="E85" s="72"/>
      <c r="F85" s="71"/>
    </row>
    <row r="86" spans="4:6" x14ac:dyDescent="0.15">
      <c r="D86" s="72"/>
      <c r="E86" s="72"/>
      <c r="F86" s="71"/>
    </row>
    <row r="87" spans="4:6" x14ac:dyDescent="0.15">
      <c r="D87" s="72"/>
      <c r="E87" s="72"/>
      <c r="F87" s="71"/>
    </row>
    <row r="88" spans="4:6" x14ac:dyDescent="0.15">
      <c r="D88" s="72"/>
      <c r="E88" s="72"/>
      <c r="F88" s="71"/>
    </row>
    <row r="89" spans="4:6" x14ac:dyDescent="0.15">
      <c r="D89" s="72"/>
      <c r="E89" s="72"/>
      <c r="F89" s="71"/>
    </row>
    <row r="90" spans="4:6" x14ac:dyDescent="0.15">
      <c r="D90" s="72"/>
      <c r="E90" s="72"/>
      <c r="F90" s="71"/>
    </row>
    <row r="91" spans="4:6" x14ac:dyDescent="0.15">
      <c r="D91" s="72"/>
      <c r="E91" s="72"/>
      <c r="F91" s="71"/>
    </row>
    <row r="92" spans="4:6" x14ac:dyDescent="0.15">
      <c r="D92" s="72"/>
      <c r="E92" s="72"/>
      <c r="F92" s="71"/>
    </row>
    <row r="93" spans="4:6" x14ac:dyDescent="0.15">
      <c r="D93" s="72"/>
      <c r="E93" s="72"/>
      <c r="F93" s="71"/>
    </row>
    <row r="94" spans="4:6" x14ac:dyDescent="0.15">
      <c r="D94" s="72"/>
      <c r="E94" s="72"/>
      <c r="F94" s="71"/>
    </row>
    <row r="95" spans="4:6" x14ac:dyDescent="0.15">
      <c r="D95" s="72"/>
      <c r="E95" s="72"/>
      <c r="F95" s="71"/>
    </row>
  </sheetData>
  <autoFilter ref="A1:A161" xr:uid="{F86BE941-44C4-44C8-A299-55EFE0AE5C43}"/>
  <mergeCells count="2">
    <mergeCell ref="C2:F2"/>
    <mergeCell ref="C3:F3"/>
  </mergeCells>
  <printOptions horizontalCentered="1"/>
  <pageMargins left="0.35433070866141736" right="0.23622047244094491" top="0.47" bottom="1.5" header="0.51181102362204722" footer="0.83"/>
  <pageSetup paperSize="9" scale="7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1A3E1-5E67-4C52-87A6-248D41E85521}">
  <sheetPr>
    <tabColor rgb="FFFF0000"/>
  </sheetPr>
  <dimension ref="A1:D284"/>
  <sheetViews>
    <sheetView workbookViewId="0">
      <pane ySplit="2" topLeftCell="A96" activePane="bottomLeft" state="frozen"/>
      <selection pane="bottomLeft" activeCell="A36" sqref="A36"/>
    </sheetView>
  </sheetViews>
  <sheetFormatPr defaultRowHeight="15" x14ac:dyDescent="0.2"/>
  <cols>
    <col min="1" max="1" width="5.51171875" style="4" customWidth="1"/>
    <col min="2" max="2" width="40.0859375" bestFit="1" customWidth="1"/>
    <col min="3" max="3" width="20.3125" style="6" bestFit="1" customWidth="1"/>
    <col min="4" max="4" width="14.52734375" style="7" bestFit="1" customWidth="1"/>
  </cols>
  <sheetData>
    <row r="1" spans="1:4" ht="33" customHeight="1" x14ac:dyDescent="0.2">
      <c r="A1" s="113" t="s">
        <v>247</v>
      </c>
      <c r="B1" s="113"/>
      <c r="C1" s="113"/>
      <c r="D1"/>
    </row>
    <row r="2" spans="1:4" x14ac:dyDescent="0.2">
      <c r="A2" s="4" t="s">
        <v>0</v>
      </c>
      <c r="B2" t="s">
        <v>236</v>
      </c>
      <c r="C2" s="6" t="s">
        <v>237</v>
      </c>
      <c r="D2" s="7" t="s">
        <v>238</v>
      </c>
    </row>
    <row r="3" spans="1:4" x14ac:dyDescent="0.2">
      <c r="A3" s="4">
        <v>100</v>
      </c>
      <c r="B3" t="s">
        <v>5</v>
      </c>
      <c r="C3" s="6">
        <f>+A3</f>
        <v>100</v>
      </c>
    </row>
    <row r="4" spans="1:4" x14ac:dyDescent="0.2">
      <c r="A4" s="9">
        <v>101</v>
      </c>
      <c r="B4" s="2" t="s">
        <v>6</v>
      </c>
      <c r="C4" s="6">
        <v>121</v>
      </c>
    </row>
    <row r="5" spans="1:4" x14ac:dyDescent="0.2">
      <c r="A5" s="4">
        <v>102</v>
      </c>
      <c r="B5" t="s">
        <v>7</v>
      </c>
      <c r="C5" s="6">
        <f t="shared" ref="C5:C67" si="0">+A5</f>
        <v>102</v>
      </c>
    </row>
    <row r="6" spans="1:4" x14ac:dyDescent="0.2">
      <c r="A6" s="9">
        <v>103</v>
      </c>
      <c r="B6" s="2" t="s">
        <v>8</v>
      </c>
      <c r="C6" s="6">
        <v>321</v>
      </c>
    </row>
    <row r="7" spans="1:4" x14ac:dyDescent="0.2">
      <c r="A7" s="4">
        <v>108</v>
      </c>
      <c r="B7" t="s">
        <v>9</v>
      </c>
      <c r="C7" s="6">
        <f t="shared" si="0"/>
        <v>108</v>
      </c>
    </row>
    <row r="8" spans="1:4" x14ac:dyDescent="0.2">
      <c r="A8" s="4">
        <v>110</v>
      </c>
      <c r="B8" t="s">
        <v>10</v>
      </c>
      <c r="C8" s="6">
        <f t="shared" si="0"/>
        <v>110</v>
      </c>
    </row>
    <row r="9" spans="1:4" x14ac:dyDescent="0.2">
      <c r="A9" s="4">
        <v>111</v>
      </c>
      <c r="B9" t="s">
        <v>11</v>
      </c>
      <c r="C9" s="6">
        <f t="shared" si="0"/>
        <v>111</v>
      </c>
    </row>
    <row r="10" spans="1:4" x14ac:dyDescent="0.2">
      <c r="A10" s="4">
        <v>112</v>
      </c>
      <c r="B10" t="s">
        <v>12</v>
      </c>
      <c r="C10" s="6">
        <f t="shared" si="0"/>
        <v>112</v>
      </c>
    </row>
    <row r="11" spans="1:4" x14ac:dyDescent="0.2">
      <c r="A11" s="4">
        <v>118</v>
      </c>
      <c r="B11" t="s">
        <v>13</v>
      </c>
      <c r="C11" s="6">
        <f t="shared" si="0"/>
        <v>118</v>
      </c>
    </row>
    <row r="12" spans="1:4" x14ac:dyDescent="0.2">
      <c r="A12" s="4">
        <v>119</v>
      </c>
      <c r="B12" t="s">
        <v>14</v>
      </c>
      <c r="C12" s="6">
        <f t="shared" si="0"/>
        <v>119</v>
      </c>
    </row>
    <row r="13" spans="1:4" x14ac:dyDescent="0.2">
      <c r="A13" s="4">
        <v>120</v>
      </c>
      <c r="B13" t="s">
        <v>15</v>
      </c>
      <c r="C13" s="6">
        <f t="shared" si="0"/>
        <v>120</v>
      </c>
    </row>
    <row r="14" spans="1:4" x14ac:dyDescent="0.2">
      <c r="A14" s="4">
        <v>121</v>
      </c>
      <c r="B14" t="s">
        <v>16</v>
      </c>
      <c r="C14" s="6">
        <f t="shared" si="0"/>
        <v>121</v>
      </c>
    </row>
    <row r="15" spans="1:4" x14ac:dyDescent="0.2">
      <c r="A15" s="4">
        <v>122</v>
      </c>
      <c r="B15" t="s">
        <v>17</v>
      </c>
      <c r="C15" s="6">
        <f t="shared" si="0"/>
        <v>122</v>
      </c>
    </row>
    <row r="16" spans="1:4" x14ac:dyDescent="0.2">
      <c r="A16" s="4">
        <v>124</v>
      </c>
      <c r="B16" t="s">
        <v>18</v>
      </c>
      <c r="C16" s="6">
        <f t="shared" si="0"/>
        <v>124</v>
      </c>
    </row>
    <row r="17" spans="1:3" x14ac:dyDescent="0.2">
      <c r="A17" s="4">
        <v>126</v>
      </c>
      <c r="B17" t="s">
        <v>19</v>
      </c>
      <c r="C17" s="6">
        <f t="shared" si="0"/>
        <v>126</v>
      </c>
    </row>
    <row r="18" spans="1:3" x14ac:dyDescent="0.2">
      <c r="A18" s="4">
        <v>127</v>
      </c>
      <c r="B18" t="s">
        <v>20</v>
      </c>
      <c r="C18" s="6">
        <f t="shared" si="0"/>
        <v>127</v>
      </c>
    </row>
    <row r="19" spans="1:3" x14ac:dyDescent="0.2">
      <c r="A19" s="4">
        <v>128</v>
      </c>
      <c r="B19" t="s">
        <v>21</v>
      </c>
      <c r="C19" s="6">
        <f t="shared" si="0"/>
        <v>128</v>
      </c>
    </row>
    <row r="20" spans="1:3" x14ac:dyDescent="0.2">
      <c r="A20" s="4">
        <v>129</v>
      </c>
      <c r="B20" t="s">
        <v>22</v>
      </c>
      <c r="C20" s="6">
        <f t="shared" si="0"/>
        <v>129</v>
      </c>
    </row>
    <row r="21" spans="1:3" x14ac:dyDescent="0.2">
      <c r="A21" s="4">
        <v>131</v>
      </c>
      <c r="B21" t="s">
        <v>23</v>
      </c>
      <c r="C21" s="6">
        <f t="shared" si="0"/>
        <v>131</v>
      </c>
    </row>
    <row r="22" spans="1:3" x14ac:dyDescent="0.2">
      <c r="A22" s="4">
        <v>132</v>
      </c>
      <c r="B22" t="s">
        <v>24</v>
      </c>
      <c r="C22" s="6">
        <f t="shared" si="0"/>
        <v>132</v>
      </c>
    </row>
    <row r="23" spans="1:3" x14ac:dyDescent="0.2">
      <c r="A23" s="4">
        <v>133</v>
      </c>
      <c r="B23" t="s">
        <v>25</v>
      </c>
      <c r="C23" s="6">
        <f t="shared" si="0"/>
        <v>133</v>
      </c>
    </row>
    <row r="24" spans="1:3" x14ac:dyDescent="0.2">
      <c r="A24" s="4">
        <v>135</v>
      </c>
      <c r="B24" t="s">
        <v>26</v>
      </c>
      <c r="C24" s="6">
        <f t="shared" si="0"/>
        <v>135</v>
      </c>
    </row>
    <row r="25" spans="1:3" x14ac:dyDescent="0.2">
      <c r="A25" s="4">
        <v>136</v>
      </c>
      <c r="B25" t="s">
        <v>27</v>
      </c>
      <c r="C25" s="6">
        <f t="shared" si="0"/>
        <v>136</v>
      </c>
    </row>
    <row r="26" spans="1:3" x14ac:dyDescent="0.2">
      <c r="A26" s="4">
        <v>137</v>
      </c>
      <c r="B26" t="s">
        <v>28</v>
      </c>
      <c r="C26" s="6">
        <f t="shared" si="0"/>
        <v>137</v>
      </c>
    </row>
    <row r="27" spans="1:3" x14ac:dyDescent="0.2">
      <c r="A27" s="4">
        <v>138</v>
      </c>
      <c r="B27" t="s">
        <v>29</v>
      </c>
      <c r="C27" s="6">
        <f t="shared" si="0"/>
        <v>138</v>
      </c>
    </row>
    <row r="28" spans="1:3" x14ac:dyDescent="0.2">
      <c r="A28" s="4">
        <v>139</v>
      </c>
      <c r="B28" t="s">
        <v>30</v>
      </c>
      <c r="C28" s="6">
        <f t="shared" si="0"/>
        <v>139</v>
      </c>
    </row>
    <row r="29" spans="1:3" x14ac:dyDescent="0.2">
      <c r="A29" s="4">
        <v>150</v>
      </c>
      <c r="B29" t="s">
        <v>31</v>
      </c>
      <c r="C29" s="6">
        <f t="shared" si="0"/>
        <v>150</v>
      </c>
    </row>
    <row r="30" spans="1:3" x14ac:dyDescent="0.2">
      <c r="A30" s="4">
        <v>151</v>
      </c>
      <c r="B30" t="s">
        <v>32</v>
      </c>
      <c r="C30" s="6">
        <f t="shared" si="0"/>
        <v>151</v>
      </c>
    </row>
    <row r="31" spans="1:3" x14ac:dyDescent="0.2">
      <c r="A31" s="4">
        <v>152</v>
      </c>
      <c r="B31" t="s">
        <v>33</v>
      </c>
      <c r="C31" s="6">
        <f t="shared" si="0"/>
        <v>152</v>
      </c>
    </row>
    <row r="32" spans="1:3" x14ac:dyDescent="0.2">
      <c r="A32" s="4">
        <v>153</v>
      </c>
      <c r="B32" t="s">
        <v>34</v>
      </c>
      <c r="C32" s="6">
        <f t="shared" si="0"/>
        <v>153</v>
      </c>
    </row>
    <row r="33" spans="1:3" x14ac:dyDescent="0.2">
      <c r="A33" s="4">
        <v>157</v>
      </c>
      <c r="B33" t="s">
        <v>35</v>
      </c>
      <c r="C33" s="6">
        <f t="shared" si="0"/>
        <v>157</v>
      </c>
    </row>
    <row r="34" spans="1:3" x14ac:dyDescent="0.2">
      <c r="A34" s="4">
        <v>158</v>
      </c>
      <c r="B34" t="s">
        <v>36</v>
      </c>
      <c r="C34" s="6">
        <f t="shared" si="0"/>
        <v>158</v>
      </c>
    </row>
    <row r="35" spans="1:3" x14ac:dyDescent="0.2">
      <c r="A35" s="4">
        <v>159</v>
      </c>
      <c r="B35" t="s">
        <v>37</v>
      </c>
      <c r="C35" s="6">
        <f t="shared" si="0"/>
        <v>159</v>
      </c>
    </row>
    <row r="36" spans="1:3" x14ac:dyDescent="0.2">
      <c r="A36" s="4">
        <v>170</v>
      </c>
      <c r="B36" t="s">
        <v>38</v>
      </c>
      <c r="C36" s="6">
        <f t="shared" si="0"/>
        <v>170</v>
      </c>
    </row>
    <row r="37" spans="1:3" x14ac:dyDescent="0.2">
      <c r="A37" s="4">
        <v>171</v>
      </c>
      <c r="B37" t="s">
        <v>38</v>
      </c>
      <c r="C37" s="6">
        <f t="shared" si="0"/>
        <v>171</v>
      </c>
    </row>
    <row r="38" spans="1:3" x14ac:dyDescent="0.2">
      <c r="A38" s="4">
        <v>172</v>
      </c>
      <c r="B38" t="s">
        <v>38</v>
      </c>
      <c r="C38" s="6">
        <f t="shared" si="0"/>
        <v>172</v>
      </c>
    </row>
    <row r="39" spans="1:3" x14ac:dyDescent="0.2">
      <c r="A39" s="4">
        <v>173</v>
      </c>
      <c r="B39" t="s">
        <v>38</v>
      </c>
      <c r="C39" s="6">
        <f t="shared" si="0"/>
        <v>173</v>
      </c>
    </row>
    <row r="40" spans="1:3" x14ac:dyDescent="0.2">
      <c r="A40" s="4">
        <v>174</v>
      </c>
      <c r="B40" t="s">
        <v>38</v>
      </c>
      <c r="C40" s="6">
        <f t="shared" si="0"/>
        <v>174</v>
      </c>
    </row>
    <row r="41" spans="1:3" x14ac:dyDescent="0.2">
      <c r="A41" s="4">
        <v>175</v>
      </c>
      <c r="B41" t="s">
        <v>38</v>
      </c>
      <c r="C41" s="6">
        <f t="shared" si="0"/>
        <v>175</v>
      </c>
    </row>
    <row r="42" spans="1:3" x14ac:dyDescent="0.2">
      <c r="A42" s="4">
        <v>176</v>
      </c>
      <c r="B42" t="s">
        <v>38</v>
      </c>
      <c r="C42" s="6">
        <f t="shared" si="0"/>
        <v>176</v>
      </c>
    </row>
    <row r="43" spans="1:3" x14ac:dyDescent="0.2">
      <c r="A43" s="4">
        <v>177</v>
      </c>
      <c r="B43" t="s">
        <v>38</v>
      </c>
      <c r="C43" s="6">
        <f t="shared" si="0"/>
        <v>177</v>
      </c>
    </row>
    <row r="44" spans="1:3" x14ac:dyDescent="0.2">
      <c r="A44" s="4">
        <v>178</v>
      </c>
      <c r="B44" t="s">
        <v>39</v>
      </c>
      <c r="C44" s="6">
        <f t="shared" si="0"/>
        <v>178</v>
      </c>
    </row>
    <row r="45" spans="1:3" x14ac:dyDescent="0.2">
      <c r="A45" s="4">
        <v>179</v>
      </c>
      <c r="B45" t="s">
        <v>40</v>
      </c>
      <c r="C45" s="6">
        <f t="shared" si="0"/>
        <v>179</v>
      </c>
    </row>
    <row r="46" spans="1:3" x14ac:dyDescent="0.2">
      <c r="A46" s="4">
        <v>180</v>
      </c>
      <c r="B46" t="s">
        <v>41</v>
      </c>
      <c r="C46" s="6">
        <f t="shared" si="0"/>
        <v>180</v>
      </c>
    </row>
    <row r="47" spans="1:3" x14ac:dyDescent="0.2">
      <c r="A47" s="4">
        <v>181</v>
      </c>
      <c r="B47" t="s">
        <v>42</v>
      </c>
      <c r="C47" s="6">
        <f t="shared" si="0"/>
        <v>181</v>
      </c>
    </row>
    <row r="48" spans="1:3" x14ac:dyDescent="0.2">
      <c r="A48" s="4">
        <v>190</v>
      </c>
      <c r="B48" t="s">
        <v>43</v>
      </c>
      <c r="C48" s="6">
        <f t="shared" si="0"/>
        <v>190</v>
      </c>
    </row>
    <row r="49" spans="1:3" x14ac:dyDescent="0.2">
      <c r="A49" s="4">
        <v>191</v>
      </c>
      <c r="B49" t="s">
        <v>44</v>
      </c>
      <c r="C49" s="6">
        <f t="shared" si="0"/>
        <v>191</v>
      </c>
    </row>
    <row r="50" spans="1:3" x14ac:dyDescent="0.2">
      <c r="A50" s="4">
        <v>192</v>
      </c>
      <c r="B50" t="s">
        <v>45</v>
      </c>
      <c r="C50" s="6">
        <f t="shared" si="0"/>
        <v>192</v>
      </c>
    </row>
    <row r="51" spans="1:3" x14ac:dyDescent="0.2">
      <c r="A51" s="4">
        <v>193</v>
      </c>
      <c r="B51" t="s">
        <v>46</v>
      </c>
      <c r="C51" s="6">
        <f t="shared" si="0"/>
        <v>193</v>
      </c>
    </row>
    <row r="52" spans="1:3" x14ac:dyDescent="0.2">
      <c r="A52" s="4">
        <v>195</v>
      </c>
      <c r="B52" t="s">
        <v>47</v>
      </c>
      <c r="C52" s="6">
        <f t="shared" si="0"/>
        <v>195</v>
      </c>
    </row>
    <row r="53" spans="1:3" x14ac:dyDescent="0.2">
      <c r="A53" s="4">
        <v>196</v>
      </c>
      <c r="B53" t="s">
        <v>48</v>
      </c>
      <c r="C53" s="6">
        <f t="shared" si="0"/>
        <v>196</v>
      </c>
    </row>
    <row r="54" spans="1:3" x14ac:dyDescent="0.2">
      <c r="A54" s="4">
        <v>197</v>
      </c>
      <c r="B54" t="s">
        <v>49</v>
      </c>
      <c r="C54" s="6">
        <f t="shared" si="0"/>
        <v>197</v>
      </c>
    </row>
    <row r="55" spans="1:3" x14ac:dyDescent="0.2">
      <c r="A55" s="4">
        <v>198</v>
      </c>
      <c r="B55" t="s">
        <v>50</v>
      </c>
      <c r="C55" s="6">
        <f t="shared" si="0"/>
        <v>198</v>
      </c>
    </row>
    <row r="56" spans="1:3" x14ac:dyDescent="0.2">
      <c r="A56" s="4">
        <v>199</v>
      </c>
      <c r="B56" t="s">
        <v>51</v>
      </c>
      <c r="C56" s="6">
        <f t="shared" si="0"/>
        <v>199</v>
      </c>
    </row>
    <row r="57" spans="1:3" x14ac:dyDescent="0.2">
      <c r="A57" s="4">
        <v>220</v>
      </c>
      <c r="B57" t="s">
        <v>15</v>
      </c>
      <c r="C57" s="6">
        <f t="shared" si="0"/>
        <v>220</v>
      </c>
    </row>
    <row r="58" spans="1:3" x14ac:dyDescent="0.2">
      <c r="A58" s="4">
        <v>221</v>
      </c>
      <c r="B58" t="s">
        <v>16</v>
      </c>
      <c r="C58" s="6">
        <f t="shared" si="0"/>
        <v>221</v>
      </c>
    </row>
    <row r="59" spans="1:3" x14ac:dyDescent="0.2">
      <c r="A59" s="4">
        <v>222</v>
      </c>
      <c r="B59" t="s">
        <v>17</v>
      </c>
      <c r="C59" s="6">
        <f t="shared" si="0"/>
        <v>222</v>
      </c>
    </row>
    <row r="60" spans="1:3" x14ac:dyDescent="0.2">
      <c r="A60" s="4">
        <v>224</v>
      </c>
      <c r="B60" t="s">
        <v>18</v>
      </c>
      <c r="C60" s="6">
        <f t="shared" si="0"/>
        <v>224</v>
      </c>
    </row>
    <row r="61" spans="1:3" x14ac:dyDescent="0.2">
      <c r="A61" s="4">
        <v>226</v>
      </c>
      <c r="B61" t="s">
        <v>19</v>
      </c>
      <c r="C61" s="6">
        <f t="shared" si="0"/>
        <v>226</v>
      </c>
    </row>
    <row r="62" spans="1:3" x14ac:dyDescent="0.2">
      <c r="A62" s="4">
        <v>229</v>
      </c>
      <c r="B62" t="s">
        <v>52</v>
      </c>
      <c r="C62" s="6">
        <f t="shared" si="0"/>
        <v>229</v>
      </c>
    </row>
    <row r="63" spans="1:3" x14ac:dyDescent="0.2">
      <c r="A63" s="4">
        <v>231</v>
      </c>
      <c r="B63" t="s">
        <v>23</v>
      </c>
      <c r="C63" s="6">
        <f t="shared" si="0"/>
        <v>231</v>
      </c>
    </row>
    <row r="64" spans="1:3" x14ac:dyDescent="0.2">
      <c r="A64" s="4">
        <v>232</v>
      </c>
      <c r="B64" t="s">
        <v>24</v>
      </c>
      <c r="C64" s="6">
        <f t="shared" si="0"/>
        <v>232</v>
      </c>
    </row>
    <row r="65" spans="1:3" x14ac:dyDescent="0.2">
      <c r="A65" s="4">
        <v>233</v>
      </c>
      <c r="B65" t="s">
        <v>25</v>
      </c>
      <c r="C65" s="6">
        <f t="shared" si="0"/>
        <v>233</v>
      </c>
    </row>
    <row r="66" spans="1:3" x14ac:dyDescent="0.2">
      <c r="A66" s="4">
        <v>235</v>
      </c>
      <c r="B66" t="s">
        <v>26</v>
      </c>
      <c r="C66" s="6">
        <f t="shared" si="0"/>
        <v>235</v>
      </c>
    </row>
    <row r="67" spans="1:3" x14ac:dyDescent="0.2">
      <c r="A67" s="4">
        <v>236</v>
      </c>
      <c r="B67" t="s">
        <v>27</v>
      </c>
      <c r="C67" s="6">
        <f t="shared" si="0"/>
        <v>236</v>
      </c>
    </row>
    <row r="68" spans="1:3" x14ac:dyDescent="0.2">
      <c r="A68" s="4">
        <v>237</v>
      </c>
      <c r="B68" t="s">
        <v>28</v>
      </c>
      <c r="C68" s="6">
        <f t="shared" ref="C68:C131" si="1">+A68</f>
        <v>237</v>
      </c>
    </row>
    <row r="69" spans="1:3" x14ac:dyDescent="0.2">
      <c r="A69" s="4">
        <v>239</v>
      </c>
      <c r="B69" t="s">
        <v>53</v>
      </c>
      <c r="C69" s="6">
        <f t="shared" si="1"/>
        <v>239</v>
      </c>
    </row>
    <row r="70" spans="1:3" x14ac:dyDescent="0.2">
      <c r="A70" s="4">
        <v>240</v>
      </c>
      <c r="B70" t="s">
        <v>54</v>
      </c>
      <c r="C70" s="6">
        <f t="shared" si="1"/>
        <v>240</v>
      </c>
    </row>
    <row r="71" spans="1:3" x14ac:dyDescent="0.2">
      <c r="A71" s="4">
        <v>241</v>
      </c>
      <c r="B71" t="s">
        <v>55</v>
      </c>
      <c r="C71" s="6">
        <f t="shared" si="1"/>
        <v>241</v>
      </c>
    </row>
    <row r="72" spans="1:3" x14ac:dyDescent="0.2">
      <c r="A72" s="4">
        <v>242</v>
      </c>
      <c r="B72" t="s">
        <v>56</v>
      </c>
      <c r="C72" s="6">
        <f t="shared" si="1"/>
        <v>242</v>
      </c>
    </row>
    <row r="73" spans="1:3" x14ac:dyDescent="0.2">
      <c r="A73" s="4">
        <v>243</v>
      </c>
      <c r="B73" t="s">
        <v>57</v>
      </c>
      <c r="C73" s="6">
        <f t="shared" si="1"/>
        <v>243</v>
      </c>
    </row>
    <row r="74" spans="1:3" x14ac:dyDescent="0.2">
      <c r="A74" s="4">
        <v>244</v>
      </c>
      <c r="B74" t="s">
        <v>58</v>
      </c>
      <c r="C74" s="6">
        <f t="shared" si="1"/>
        <v>244</v>
      </c>
    </row>
    <row r="75" spans="1:3" x14ac:dyDescent="0.2">
      <c r="A75" s="4">
        <v>245</v>
      </c>
      <c r="B75" t="s">
        <v>59</v>
      </c>
      <c r="C75" s="6">
        <f t="shared" si="1"/>
        <v>245</v>
      </c>
    </row>
    <row r="76" spans="1:3" x14ac:dyDescent="0.2">
      <c r="A76" s="4">
        <v>246</v>
      </c>
      <c r="B76" t="s">
        <v>60</v>
      </c>
      <c r="C76" s="6">
        <f t="shared" si="1"/>
        <v>246</v>
      </c>
    </row>
    <row r="77" spans="1:3" x14ac:dyDescent="0.2">
      <c r="A77" s="4">
        <v>247</v>
      </c>
      <c r="B77" t="s">
        <v>61</v>
      </c>
      <c r="C77" s="6">
        <f t="shared" si="1"/>
        <v>247</v>
      </c>
    </row>
    <row r="78" spans="1:3" x14ac:dyDescent="0.2">
      <c r="A78" s="4">
        <v>248</v>
      </c>
      <c r="B78" t="s">
        <v>62</v>
      </c>
      <c r="C78" s="6">
        <f t="shared" si="1"/>
        <v>248</v>
      </c>
    </row>
    <row r="79" spans="1:3" x14ac:dyDescent="0.2">
      <c r="A79" s="4">
        <v>249</v>
      </c>
      <c r="B79" t="s">
        <v>63</v>
      </c>
      <c r="C79" s="6">
        <f t="shared" si="1"/>
        <v>249</v>
      </c>
    </row>
    <row r="80" spans="1:3" x14ac:dyDescent="0.2">
      <c r="A80" s="4">
        <v>250</v>
      </c>
      <c r="B80" t="s">
        <v>64</v>
      </c>
      <c r="C80" s="6">
        <f t="shared" si="1"/>
        <v>250</v>
      </c>
    </row>
    <row r="81" spans="1:3" x14ac:dyDescent="0.2">
      <c r="A81" s="4">
        <v>251</v>
      </c>
      <c r="B81" t="s">
        <v>65</v>
      </c>
      <c r="C81" s="6">
        <f t="shared" si="1"/>
        <v>251</v>
      </c>
    </row>
    <row r="82" spans="1:3" x14ac:dyDescent="0.2">
      <c r="A82" s="4">
        <v>252</v>
      </c>
      <c r="B82" t="s">
        <v>66</v>
      </c>
      <c r="C82" s="6">
        <f t="shared" si="1"/>
        <v>252</v>
      </c>
    </row>
    <row r="83" spans="1:3" x14ac:dyDescent="0.2">
      <c r="A83" s="4">
        <v>253</v>
      </c>
      <c r="B83" t="s">
        <v>67</v>
      </c>
      <c r="C83" s="6">
        <f t="shared" si="1"/>
        <v>253</v>
      </c>
    </row>
    <row r="84" spans="1:3" x14ac:dyDescent="0.2">
      <c r="A84" s="4">
        <v>254</v>
      </c>
      <c r="B84" t="s">
        <v>68</v>
      </c>
      <c r="C84" s="6">
        <f t="shared" si="1"/>
        <v>254</v>
      </c>
    </row>
    <row r="85" spans="1:3" x14ac:dyDescent="0.2">
      <c r="A85" s="4">
        <v>255</v>
      </c>
      <c r="B85" t="s">
        <v>69</v>
      </c>
      <c r="C85" s="6">
        <f t="shared" si="1"/>
        <v>255</v>
      </c>
    </row>
    <row r="86" spans="1:3" x14ac:dyDescent="0.2">
      <c r="A86" s="4">
        <v>256</v>
      </c>
      <c r="B86" t="s">
        <v>70</v>
      </c>
      <c r="C86" s="6">
        <f t="shared" si="1"/>
        <v>256</v>
      </c>
    </row>
    <row r="87" spans="1:3" x14ac:dyDescent="0.2">
      <c r="A87" s="4">
        <v>257</v>
      </c>
      <c r="B87" t="s">
        <v>71</v>
      </c>
      <c r="C87" s="6">
        <f t="shared" si="1"/>
        <v>257</v>
      </c>
    </row>
    <row r="88" spans="1:3" x14ac:dyDescent="0.2">
      <c r="A88" s="4">
        <v>258</v>
      </c>
      <c r="B88" t="s">
        <v>72</v>
      </c>
      <c r="C88" s="6">
        <f t="shared" si="1"/>
        <v>258</v>
      </c>
    </row>
    <row r="89" spans="1:3" x14ac:dyDescent="0.2">
      <c r="A89" s="4">
        <v>259</v>
      </c>
      <c r="B89" t="s">
        <v>73</v>
      </c>
      <c r="C89" s="6">
        <f t="shared" si="1"/>
        <v>259</v>
      </c>
    </row>
    <row r="90" spans="1:3" x14ac:dyDescent="0.2">
      <c r="A90" s="4">
        <v>260</v>
      </c>
      <c r="B90" t="s">
        <v>74</v>
      </c>
      <c r="C90" s="6">
        <f t="shared" si="1"/>
        <v>260</v>
      </c>
    </row>
    <row r="91" spans="1:3" x14ac:dyDescent="0.2">
      <c r="A91" s="4">
        <v>261</v>
      </c>
      <c r="B91" t="s">
        <v>75</v>
      </c>
      <c r="C91" s="6">
        <f t="shared" si="1"/>
        <v>261</v>
      </c>
    </row>
    <row r="92" spans="1:3" x14ac:dyDescent="0.2">
      <c r="A92" s="4">
        <v>262</v>
      </c>
      <c r="B92" t="s">
        <v>76</v>
      </c>
      <c r="C92" s="6">
        <f t="shared" si="1"/>
        <v>262</v>
      </c>
    </row>
    <row r="93" spans="1:3" x14ac:dyDescent="0.2">
      <c r="A93" s="4">
        <v>263</v>
      </c>
      <c r="B93" t="s">
        <v>77</v>
      </c>
      <c r="C93" s="6">
        <f t="shared" si="1"/>
        <v>263</v>
      </c>
    </row>
    <row r="94" spans="1:3" x14ac:dyDescent="0.2">
      <c r="A94" s="4">
        <v>264</v>
      </c>
      <c r="B94" t="s">
        <v>78</v>
      </c>
      <c r="C94" s="6">
        <f t="shared" si="1"/>
        <v>264</v>
      </c>
    </row>
    <row r="95" spans="1:3" x14ac:dyDescent="0.2">
      <c r="A95" s="4">
        <v>267</v>
      </c>
      <c r="B95" t="s">
        <v>79</v>
      </c>
      <c r="C95" s="6">
        <f t="shared" si="1"/>
        <v>267</v>
      </c>
    </row>
    <row r="96" spans="1:3" x14ac:dyDescent="0.2">
      <c r="A96" s="4">
        <v>268</v>
      </c>
      <c r="B96" t="s">
        <v>71</v>
      </c>
      <c r="C96" s="6">
        <f t="shared" si="1"/>
        <v>268</v>
      </c>
    </row>
    <row r="97" spans="1:3" x14ac:dyDescent="0.2">
      <c r="A97" s="4">
        <v>269</v>
      </c>
      <c r="B97" t="s">
        <v>73</v>
      </c>
      <c r="C97" s="6">
        <f t="shared" si="1"/>
        <v>269</v>
      </c>
    </row>
    <row r="98" spans="1:3" x14ac:dyDescent="0.2">
      <c r="A98" s="4">
        <v>271</v>
      </c>
      <c r="B98" t="s">
        <v>80</v>
      </c>
      <c r="C98" s="6">
        <f t="shared" si="1"/>
        <v>271</v>
      </c>
    </row>
    <row r="99" spans="1:3" x14ac:dyDescent="0.2">
      <c r="A99" s="4">
        <v>272</v>
      </c>
      <c r="B99" t="s">
        <v>81</v>
      </c>
      <c r="C99" s="6">
        <f t="shared" si="1"/>
        <v>272</v>
      </c>
    </row>
    <row r="100" spans="1:3" x14ac:dyDescent="0.2">
      <c r="A100" s="4">
        <v>277</v>
      </c>
      <c r="B100" t="s">
        <v>82</v>
      </c>
      <c r="C100" s="6">
        <f t="shared" si="1"/>
        <v>277</v>
      </c>
    </row>
    <row r="101" spans="1:3" x14ac:dyDescent="0.2">
      <c r="A101" s="4">
        <v>278</v>
      </c>
      <c r="B101" t="s">
        <v>83</v>
      </c>
      <c r="C101" s="6">
        <f t="shared" si="1"/>
        <v>278</v>
      </c>
    </row>
    <row r="102" spans="1:3" x14ac:dyDescent="0.2">
      <c r="A102" s="4">
        <v>279</v>
      </c>
      <c r="B102" t="s">
        <v>73</v>
      </c>
      <c r="C102" s="6">
        <f t="shared" si="1"/>
        <v>279</v>
      </c>
    </row>
    <row r="103" spans="1:3" x14ac:dyDescent="0.2">
      <c r="A103" s="4">
        <v>280</v>
      </c>
      <c r="B103" t="s">
        <v>84</v>
      </c>
      <c r="C103" s="6">
        <f t="shared" si="1"/>
        <v>280</v>
      </c>
    </row>
    <row r="104" spans="1:3" x14ac:dyDescent="0.2">
      <c r="A104" s="4">
        <v>281</v>
      </c>
      <c r="B104" t="s">
        <v>85</v>
      </c>
      <c r="C104" s="6">
        <f t="shared" si="1"/>
        <v>281</v>
      </c>
    </row>
    <row r="105" spans="1:3" x14ac:dyDescent="0.2">
      <c r="A105" s="4">
        <v>291</v>
      </c>
      <c r="B105" t="s">
        <v>86</v>
      </c>
      <c r="C105" s="6">
        <f t="shared" si="1"/>
        <v>291</v>
      </c>
    </row>
    <row r="106" spans="1:3" x14ac:dyDescent="0.2">
      <c r="A106" s="4">
        <v>292</v>
      </c>
      <c r="B106" t="s">
        <v>45</v>
      </c>
      <c r="C106" s="6">
        <f t="shared" si="1"/>
        <v>292</v>
      </c>
    </row>
    <row r="107" spans="1:3" x14ac:dyDescent="0.2">
      <c r="A107" s="4">
        <v>293</v>
      </c>
      <c r="B107" t="s">
        <v>87</v>
      </c>
      <c r="C107" s="6">
        <f t="shared" si="1"/>
        <v>293</v>
      </c>
    </row>
    <row r="108" spans="1:3" x14ac:dyDescent="0.2">
      <c r="A108" s="4">
        <v>294</v>
      </c>
      <c r="B108" t="s">
        <v>88</v>
      </c>
      <c r="C108" s="6">
        <f t="shared" si="1"/>
        <v>294</v>
      </c>
    </row>
    <row r="109" spans="1:3" x14ac:dyDescent="0.2">
      <c r="A109" s="4">
        <v>295</v>
      </c>
      <c r="B109" t="s">
        <v>89</v>
      </c>
      <c r="C109" s="6">
        <f t="shared" si="1"/>
        <v>295</v>
      </c>
    </row>
    <row r="110" spans="1:3" x14ac:dyDescent="0.2">
      <c r="A110" s="4">
        <v>297</v>
      </c>
      <c r="B110" t="s">
        <v>90</v>
      </c>
      <c r="C110" s="6">
        <f t="shared" si="1"/>
        <v>297</v>
      </c>
    </row>
    <row r="111" spans="1:3" x14ac:dyDescent="0.2">
      <c r="A111" s="4">
        <v>298</v>
      </c>
      <c r="B111" t="s">
        <v>91</v>
      </c>
      <c r="C111" s="6">
        <f t="shared" si="1"/>
        <v>298</v>
      </c>
    </row>
    <row r="112" spans="1:3" x14ac:dyDescent="0.2">
      <c r="A112" s="4">
        <v>299</v>
      </c>
      <c r="B112" t="s">
        <v>71</v>
      </c>
      <c r="C112" s="6">
        <f t="shared" si="1"/>
        <v>299</v>
      </c>
    </row>
    <row r="113" spans="1:3" x14ac:dyDescent="0.2">
      <c r="A113" s="4">
        <v>300</v>
      </c>
      <c r="B113" t="s">
        <v>92</v>
      </c>
      <c r="C113" s="6">
        <f t="shared" si="1"/>
        <v>300</v>
      </c>
    </row>
    <row r="114" spans="1:3" x14ac:dyDescent="0.2">
      <c r="A114" s="4">
        <v>301</v>
      </c>
      <c r="B114" t="s">
        <v>93</v>
      </c>
      <c r="C114" s="6">
        <f t="shared" si="1"/>
        <v>301</v>
      </c>
    </row>
    <row r="115" spans="1:3" x14ac:dyDescent="0.2">
      <c r="A115" s="4">
        <v>302</v>
      </c>
      <c r="B115" t="s">
        <v>94</v>
      </c>
      <c r="C115" s="6">
        <f t="shared" si="1"/>
        <v>302</v>
      </c>
    </row>
    <row r="116" spans="1:3" x14ac:dyDescent="0.2">
      <c r="A116" s="4">
        <v>303</v>
      </c>
      <c r="B116" t="s">
        <v>95</v>
      </c>
      <c r="C116" s="6">
        <f t="shared" si="1"/>
        <v>303</v>
      </c>
    </row>
    <row r="117" spans="1:3" x14ac:dyDescent="0.2">
      <c r="A117" s="4">
        <v>304</v>
      </c>
      <c r="B117" t="s">
        <v>96</v>
      </c>
      <c r="C117" s="6">
        <f t="shared" si="1"/>
        <v>304</v>
      </c>
    </row>
    <row r="118" spans="1:3" x14ac:dyDescent="0.2">
      <c r="A118" s="4">
        <v>305</v>
      </c>
      <c r="B118" t="s">
        <v>97</v>
      </c>
      <c r="C118" s="6">
        <f t="shared" si="1"/>
        <v>305</v>
      </c>
    </row>
    <row r="119" spans="1:3" x14ac:dyDescent="0.2">
      <c r="A119" s="4">
        <v>306</v>
      </c>
      <c r="B119" t="s">
        <v>98</v>
      </c>
      <c r="C119" s="6">
        <f t="shared" si="1"/>
        <v>306</v>
      </c>
    </row>
    <row r="120" spans="1:3" x14ac:dyDescent="0.2">
      <c r="A120" s="4">
        <v>308</v>
      </c>
      <c r="B120" t="s">
        <v>99</v>
      </c>
      <c r="C120" s="6">
        <f t="shared" si="1"/>
        <v>308</v>
      </c>
    </row>
    <row r="121" spans="1:3" x14ac:dyDescent="0.2">
      <c r="A121" s="4">
        <v>309</v>
      </c>
      <c r="B121" t="s">
        <v>100</v>
      </c>
      <c r="C121" s="6">
        <f t="shared" si="1"/>
        <v>309</v>
      </c>
    </row>
    <row r="122" spans="1:3" x14ac:dyDescent="0.2">
      <c r="A122" s="4">
        <v>320</v>
      </c>
      <c r="B122" t="s">
        <v>101</v>
      </c>
      <c r="C122" s="6">
        <f t="shared" si="1"/>
        <v>320</v>
      </c>
    </row>
    <row r="123" spans="1:3" x14ac:dyDescent="0.2">
      <c r="A123" s="4">
        <v>321</v>
      </c>
      <c r="B123" t="s">
        <v>102</v>
      </c>
      <c r="C123" s="6">
        <f t="shared" si="1"/>
        <v>321</v>
      </c>
    </row>
    <row r="124" spans="1:3" x14ac:dyDescent="0.2">
      <c r="A124" s="4">
        <v>322</v>
      </c>
      <c r="B124" t="s">
        <v>103</v>
      </c>
      <c r="C124" s="6">
        <f t="shared" si="1"/>
        <v>322</v>
      </c>
    </row>
    <row r="125" spans="1:3" x14ac:dyDescent="0.2">
      <c r="A125" s="4">
        <v>326</v>
      </c>
      <c r="B125" t="s">
        <v>104</v>
      </c>
      <c r="C125" s="6">
        <f t="shared" si="1"/>
        <v>326</v>
      </c>
    </row>
    <row r="126" spans="1:3" x14ac:dyDescent="0.2">
      <c r="A126" s="4">
        <v>329</v>
      </c>
      <c r="B126" t="s">
        <v>105</v>
      </c>
      <c r="C126" s="6">
        <f t="shared" si="1"/>
        <v>329</v>
      </c>
    </row>
    <row r="127" spans="1:3" x14ac:dyDescent="0.2">
      <c r="A127" s="4">
        <v>331</v>
      </c>
      <c r="B127" t="s">
        <v>106</v>
      </c>
      <c r="C127" s="6">
        <f t="shared" si="1"/>
        <v>331</v>
      </c>
    </row>
    <row r="128" spans="1:3" x14ac:dyDescent="0.2">
      <c r="A128" s="4">
        <v>332</v>
      </c>
      <c r="B128" t="s">
        <v>107</v>
      </c>
      <c r="C128" s="6">
        <f t="shared" si="1"/>
        <v>332</v>
      </c>
    </row>
    <row r="129" spans="1:3" x14ac:dyDescent="0.2">
      <c r="A129" s="4">
        <v>333</v>
      </c>
      <c r="B129" t="s">
        <v>108</v>
      </c>
      <c r="C129" s="6">
        <f t="shared" si="1"/>
        <v>333</v>
      </c>
    </row>
    <row r="130" spans="1:3" x14ac:dyDescent="0.2">
      <c r="A130" s="4">
        <v>335</v>
      </c>
      <c r="B130" t="s">
        <v>109</v>
      </c>
      <c r="C130" s="6">
        <f t="shared" si="1"/>
        <v>335</v>
      </c>
    </row>
    <row r="131" spans="1:3" x14ac:dyDescent="0.2">
      <c r="A131" s="4">
        <v>336</v>
      </c>
      <c r="B131" t="s">
        <v>110</v>
      </c>
      <c r="C131" s="6">
        <f t="shared" si="1"/>
        <v>336</v>
      </c>
    </row>
    <row r="132" spans="1:3" x14ac:dyDescent="0.2">
      <c r="A132" s="4">
        <v>337</v>
      </c>
      <c r="B132" t="s">
        <v>111</v>
      </c>
      <c r="C132" s="6">
        <f t="shared" ref="C132:C195" si="2">+A132</f>
        <v>337</v>
      </c>
    </row>
    <row r="133" spans="1:3" x14ac:dyDescent="0.2">
      <c r="A133" s="4">
        <v>340</v>
      </c>
      <c r="B133" t="s">
        <v>112</v>
      </c>
      <c r="C133" s="6">
        <f t="shared" si="2"/>
        <v>340</v>
      </c>
    </row>
    <row r="134" spans="1:3" x14ac:dyDescent="0.2">
      <c r="A134" s="4">
        <v>349</v>
      </c>
      <c r="B134" t="s">
        <v>113</v>
      </c>
      <c r="C134" s="6">
        <f t="shared" si="2"/>
        <v>349</v>
      </c>
    </row>
    <row r="135" spans="1:3" x14ac:dyDescent="0.2">
      <c r="A135" s="4">
        <v>350</v>
      </c>
      <c r="B135" t="s">
        <v>114</v>
      </c>
      <c r="C135" s="6">
        <f t="shared" si="2"/>
        <v>350</v>
      </c>
    </row>
    <row r="136" spans="1:3" x14ac:dyDescent="0.2">
      <c r="A136" s="4">
        <v>351</v>
      </c>
      <c r="B136" t="s">
        <v>114</v>
      </c>
      <c r="C136" s="6">
        <f t="shared" si="2"/>
        <v>351</v>
      </c>
    </row>
    <row r="137" spans="1:3" x14ac:dyDescent="0.2">
      <c r="A137" s="4">
        <v>352</v>
      </c>
      <c r="B137" t="s">
        <v>114</v>
      </c>
      <c r="C137" s="6">
        <f t="shared" si="2"/>
        <v>352</v>
      </c>
    </row>
    <row r="138" spans="1:3" x14ac:dyDescent="0.2">
      <c r="A138" s="4">
        <v>353</v>
      </c>
      <c r="B138" t="s">
        <v>114</v>
      </c>
      <c r="C138" s="6">
        <f t="shared" si="2"/>
        <v>353</v>
      </c>
    </row>
    <row r="139" spans="1:3" x14ac:dyDescent="0.2">
      <c r="A139" s="4">
        <v>354</v>
      </c>
      <c r="B139" t="s">
        <v>114</v>
      </c>
      <c r="C139" s="6">
        <f t="shared" si="2"/>
        <v>354</v>
      </c>
    </row>
    <row r="140" spans="1:3" x14ac:dyDescent="0.2">
      <c r="A140" s="4">
        <v>355</v>
      </c>
      <c r="B140" t="s">
        <v>114</v>
      </c>
      <c r="C140" s="6">
        <f t="shared" si="2"/>
        <v>355</v>
      </c>
    </row>
    <row r="141" spans="1:3" x14ac:dyDescent="0.2">
      <c r="A141" s="4">
        <v>356</v>
      </c>
      <c r="B141" t="s">
        <v>114</v>
      </c>
      <c r="C141" s="6">
        <f t="shared" si="2"/>
        <v>356</v>
      </c>
    </row>
    <row r="142" spans="1:3" x14ac:dyDescent="0.2">
      <c r="A142" s="4">
        <v>357</v>
      </c>
      <c r="B142" t="s">
        <v>114</v>
      </c>
      <c r="C142" s="6">
        <f t="shared" si="2"/>
        <v>357</v>
      </c>
    </row>
    <row r="143" spans="1:3" x14ac:dyDescent="0.2">
      <c r="A143" s="4">
        <v>358</v>
      </c>
      <c r="B143" t="s">
        <v>39</v>
      </c>
      <c r="C143" s="6">
        <f t="shared" si="2"/>
        <v>358</v>
      </c>
    </row>
    <row r="144" spans="1:3" x14ac:dyDescent="0.2">
      <c r="A144" s="4">
        <v>360</v>
      </c>
      <c r="B144" t="s">
        <v>115</v>
      </c>
      <c r="C144" s="6">
        <f t="shared" si="2"/>
        <v>360</v>
      </c>
    </row>
    <row r="145" spans="1:3" x14ac:dyDescent="0.2">
      <c r="A145" s="4">
        <v>361</v>
      </c>
      <c r="B145" t="s">
        <v>116</v>
      </c>
      <c r="C145" s="6">
        <f t="shared" si="2"/>
        <v>361</v>
      </c>
    </row>
    <row r="146" spans="1:3" x14ac:dyDescent="0.2">
      <c r="A146" s="4">
        <v>368</v>
      </c>
      <c r="B146" t="s">
        <v>117</v>
      </c>
      <c r="C146" s="6">
        <f t="shared" si="2"/>
        <v>368</v>
      </c>
    </row>
    <row r="147" spans="1:3" x14ac:dyDescent="0.2">
      <c r="A147" s="4">
        <v>369</v>
      </c>
      <c r="B147" t="s">
        <v>118</v>
      </c>
      <c r="C147" s="6">
        <f t="shared" si="2"/>
        <v>369</v>
      </c>
    </row>
    <row r="148" spans="1:3" x14ac:dyDescent="0.2">
      <c r="A148" s="4">
        <v>370</v>
      </c>
      <c r="B148" t="s">
        <v>119</v>
      </c>
      <c r="C148" s="6">
        <f t="shared" si="2"/>
        <v>370</v>
      </c>
    </row>
    <row r="149" spans="1:3" x14ac:dyDescent="0.2">
      <c r="A149" s="4">
        <v>371</v>
      </c>
      <c r="B149" t="s">
        <v>120</v>
      </c>
      <c r="C149" s="6">
        <f t="shared" si="2"/>
        <v>371</v>
      </c>
    </row>
    <row r="150" spans="1:3" x14ac:dyDescent="0.2">
      <c r="A150" s="4">
        <v>372</v>
      </c>
      <c r="B150" t="s">
        <v>121</v>
      </c>
      <c r="C150" s="6">
        <f t="shared" si="2"/>
        <v>372</v>
      </c>
    </row>
    <row r="151" spans="1:3" x14ac:dyDescent="0.2">
      <c r="A151" s="4">
        <v>373</v>
      </c>
      <c r="B151" t="s">
        <v>122</v>
      </c>
      <c r="C151" s="6">
        <f t="shared" si="2"/>
        <v>373</v>
      </c>
    </row>
    <row r="152" spans="1:3" x14ac:dyDescent="0.2">
      <c r="A152" s="4">
        <v>379</v>
      </c>
      <c r="B152" t="s">
        <v>123</v>
      </c>
      <c r="C152" s="6">
        <f t="shared" si="2"/>
        <v>379</v>
      </c>
    </row>
    <row r="153" spans="1:3" x14ac:dyDescent="0.2">
      <c r="A153" s="4">
        <v>380</v>
      </c>
      <c r="B153" t="s">
        <v>124</v>
      </c>
      <c r="C153" s="6">
        <f t="shared" si="2"/>
        <v>380</v>
      </c>
    </row>
    <row r="154" spans="1:3" x14ac:dyDescent="0.2">
      <c r="A154" s="4">
        <v>381</v>
      </c>
      <c r="B154" t="s">
        <v>125</v>
      </c>
      <c r="C154" s="6">
        <f t="shared" si="2"/>
        <v>381</v>
      </c>
    </row>
    <row r="155" spans="1:3" x14ac:dyDescent="0.2">
      <c r="A155" s="4">
        <v>391</v>
      </c>
      <c r="B155" t="s">
        <v>126</v>
      </c>
      <c r="C155" s="6">
        <f t="shared" si="2"/>
        <v>391</v>
      </c>
    </row>
    <row r="156" spans="1:3" x14ac:dyDescent="0.2">
      <c r="A156" s="4">
        <v>392</v>
      </c>
      <c r="B156" t="s">
        <v>45</v>
      </c>
      <c r="C156" s="6">
        <f t="shared" si="2"/>
        <v>392</v>
      </c>
    </row>
    <row r="157" spans="1:3" x14ac:dyDescent="0.2">
      <c r="A157" s="4">
        <v>393</v>
      </c>
      <c r="B157" t="s">
        <v>127</v>
      </c>
      <c r="C157" s="6">
        <f t="shared" si="2"/>
        <v>393</v>
      </c>
    </row>
    <row r="158" spans="1:3" x14ac:dyDescent="0.2">
      <c r="A158" s="4">
        <v>397</v>
      </c>
      <c r="B158" t="s">
        <v>128</v>
      </c>
      <c r="C158" s="6">
        <f t="shared" si="2"/>
        <v>397</v>
      </c>
    </row>
    <row r="159" spans="1:3" x14ac:dyDescent="0.2">
      <c r="A159" s="4">
        <v>399</v>
      </c>
      <c r="B159" t="s">
        <v>129</v>
      </c>
      <c r="C159" s="6">
        <f t="shared" si="2"/>
        <v>399</v>
      </c>
    </row>
    <row r="160" spans="1:3" x14ac:dyDescent="0.2">
      <c r="A160" s="4">
        <v>400</v>
      </c>
      <c r="B160" t="s">
        <v>92</v>
      </c>
      <c r="C160" s="6">
        <f t="shared" si="2"/>
        <v>400</v>
      </c>
    </row>
    <row r="161" spans="1:3" x14ac:dyDescent="0.2">
      <c r="A161" s="4">
        <v>401</v>
      </c>
      <c r="B161" t="s">
        <v>93</v>
      </c>
      <c r="C161" s="6">
        <f t="shared" si="2"/>
        <v>401</v>
      </c>
    </row>
    <row r="162" spans="1:3" x14ac:dyDescent="0.2">
      <c r="A162" s="4">
        <v>402</v>
      </c>
      <c r="B162" t="s">
        <v>94</v>
      </c>
      <c r="C162" s="6">
        <f t="shared" si="2"/>
        <v>402</v>
      </c>
    </row>
    <row r="163" spans="1:3" x14ac:dyDescent="0.2">
      <c r="A163" s="4">
        <v>405</v>
      </c>
      <c r="B163" t="s">
        <v>130</v>
      </c>
      <c r="C163" s="6">
        <f t="shared" si="2"/>
        <v>405</v>
      </c>
    </row>
    <row r="164" spans="1:3" x14ac:dyDescent="0.2">
      <c r="A164" s="4">
        <v>407</v>
      </c>
      <c r="B164" t="s">
        <v>131</v>
      </c>
      <c r="C164" s="6">
        <f t="shared" si="2"/>
        <v>407</v>
      </c>
    </row>
    <row r="165" spans="1:3" x14ac:dyDescent="0.2">
      <c r="A165" s="4">
        <v>408</v>
      </c>
      <c r="B165" t="s">
        <v>132</v>
      </c>
      <c r="C165" s="6">
        <f t="shared" si="2"/>
        <v>408</v>
      </c>
    </row>
    <row r="166" spans="1:3" x14ac:dyDescent="0.2">
      <c r="A166" s="4">
        <v>409</v>
      </c>
      <c r="B166" t="s">
        <v>100</v>
      </c>
      <c r="C166" s="6">
        <f t="shared" si="2"/>
        <v>409</v>
      </c>
    </row>
    <row r="167" spans="1:3" x14ac:dyDescent="0.2">
      <c r="A167" s="4">
        <v>420</v>
      </c>
      <c r="B167" t="s">
        <v>101</v>
      </c>
      <c r="C167" s="6">
        <f t="shared" si="2"/>
        <v>420</v>
      </c>
    </row>
    <row r="168" spans="1:3" x14ac:dyDescent="0.2">
      <c r="A168" s="4">
        <v>421</v>
      </c>
      <c r="B168" t="s">
        <v>102</v>
      </c>
      <c r="C168" s="6">
        <f t="shared" si="2"/>
        <v>421</v>
      </c>
    </row>
    <row r="169" spans="1:3" x14ac:dyDescent="0.2">
      <c r="A169" s="4">
        <v>422</v>
      </c>
      <c r="B169" t="s">
        <v>103</v>
      </c>
      <c r="C169" s="6">
        <f t="shared" si="2"/>
        <v>422</v>
      </c>
    </row>
    <row r="170" spans="1:3" x14ac:dyDescent="0.2">
      <c r="A170" s="4">
        <v>426</v>
      </c>
      <c r="B170" t="s">
        <v>104</v>
      </c>
      <c r="C170" s="6">
        <f t="shared" si="2"/>
        <v>426</v>
      </c>
    </row>
    <row r="171" spans="1:3" x14ac:dyDescent="0.2">
      <c r="A171" s="4">
        <v>429</v>
      </c>
      <c r="B171" t="s">
        <v>105</v>
      </c>
      <c r="C171" s="6">
        <f t="shared" si="2"/>
        <v>429</v>
      </c>
    </row>
    <row r="172" spans="1:3" x14ac:dyDescent="0.2">
      <c r="A172" s="4">
        <v>431</v>
      </c>
      <c r="B172" t="s">
        <v>106</v>
      </c>
      <c r="C172" s="6">
        <f t="shared" si="2"/>
        <v>431</v>
      </c>
    </row>
    <row r="173" spans="1:3" x14ac:dyDescent="0.2">
      <c r="A173" s="4">
        <v>432</v>
      </c>
      <c r="B173" t="s">
        <v>107</v>
      </c>
      <c r="C173" s="6">
        <f t="shared" si="2"/>
        <v>432</v>
      </c>
    </row>
    <row r="174" spans="1:3" x14ac:dyDescent="0.2">
      <c r="A174" s="4">
        <v>433</v>
      </c>
      <c r="B174" t="s">
        <v>108</v>
      </c>
      <c r="C174" s="6">
        <f t="shared" si="2"/>
        <v>433</v>
      </c>
    </row>
    <row r="175" spans="1:3" x14ac:dyDescent="0.2">
      <c r="A175" s="4">
        <v>436</v>
      </c>
      <c r="B175" t="s">
        <v>110</v>
      </c>
      <c r="C175" s="6">
        <f t="shared" si="2"/>
        <v>436</v>
      </c>
    </row>
    <row r="176" spans="1:3" x14ac:dyDescent="0.2">
      <c r="A176" s="4">
        <v>437</v>
      </c>
      <c r="B176" t="s">
        <v>133</v>
      </c>
      <c r="C176" s="6">
        <f t="shared" si="2"/>
        <v>437</v>
      </c>
    </row>
    <row r="177" spans="1:3" x14ac:dyDescent="0.2">
      <c r="A177" s="4">
        <v>438</v>
      </c>
      <c r="B177" t="s">
        <v>134</v>
      </c>
      <c r="C177" s="6">
        <f t="shared" si="2"/>
        <v>438</v>
      </c>
    </row>
    <row r="178" spans="1:3" x14ac:dyDescent="0.2">
      <c r="A178" s="4">
        <v>440</v>
      </c>
      <c r="B178" t="s">
        <v>112</v>
      </c>
      <c r="C178" s="6">
        <f t="shared" si="2"/>
        <v>440</v>
      </c>
    </row>
    <row r="179" spans="1:3" x14ac:dyDescent="0.2">
      <c r="A179" s="4">
        <v>449</v>
      </c>
      <c r="B179" t="s">
        <v>113</v>
      </c>
      <c r="C179" s="6">
        <f t="shared" si="2"/>
        <v>449</v>
      </c>
    </row>
    <row r="180" spans="1:3" x14ac:dyDescent="0.2">
      <c r="A180" s="4">
        <v>472</v>
      </c>
      <c r="B180" t="s">
        <v>121</v>
      </c>
      <c r="C180" s="6">
        <f t="shared" si="2"/>
        <v>472</v>
      </c>
    </row>
    <row r="181" spans="1:3" x14ac:dyDescent="0.2">
      <c r="A181" s="4">
        <v>479</v>
      </c>
      <c r="B181" t="s">
        <v>135</v>
      </c>
      <c r="C181" s="6">
        <f t="shared" si="2"/>
        <v>479</v>
      </c>
    </row>
    <row r="182" spans="1:3" x14ac:dyDescent="0.2">
      <c r="A182" s="4">
        <v>480</v>
      </c>
      <c r="B182" t="s">
        <v>136</v>
      </c>
      <c r="C182" s="6">
        <f t="shared" si="2"/>
        <v>480</v>
      </c>
    </row>
    <row r="183" spans="1:3" x14ac:dyDescent="0.2">
      <c r="A183" s="4">
        <v>481</v>
      </c>
      <c r="B183" t="s">
        <v>125</v>
      </c>
      <c r="C183" s="6">
        <f t="shared" si="2"/>
        <v>481</v>
      </c>
    </row>
    <row r="184" spans="1:3" x14ac:dyDescent="0.2">
      <c r="A184" s="4">
        <v>492</v>
      </c>
      <c r="B184" t="s">
        <v>137</v>
      </c>
      <c r="C184" s="6">
        <f t="shared" si="2"/>
        <v>492</v>
      </c>
    </row>
    <row r="185" spans="1:3" x14ac:dyDescent="0.2">
      <c r="A185" s="4">
        <v>493</v>
      </c>
      <c r="B185" t="s">
        <v>138</v>
      </c>
      <c r="C185" s="6">
        <f t="shared" si="2"/>
        <v>493</v>
      </c>
    </row>
    <row r="186" spans="1:3" x14ac:dyDescent="0.2">
      <c r="A186" s="4">
        <v>499</v>
      </c>
      <c r="B186" t="s">
        <v>139</v>
      </c>
      <c r="C186" s="6">
        <f t="shared" si="2"/>
        <v>499</v>
      </c>
    </row>
    <row r="187" spans="1:3" x14ac:dyDescent="0.2">
      <c r="A187" s="4">
        <v>500</v>
      </c>
      <c r="B187" t="s">
        <v>140</v>
      </c>
      <c r="C187" s="6">
        <f t="shared" si="2"/>
        <v>500</v>
      </c>
    </row>
    <row r="188" spans="1:3" x14ac:dyDescent="0.2">
      <c r="A188" s="4">
        <v>501</v>
      </c>
      <c r="B188" t="s">
        <v>141</v>
      </c>
      <c r="C188" s="6">
        <f t="shared" si="2"/>
        <v>501</v>
      </c>
    </row>
    <row r="189" spans="1:3" x14ac:dyDescent="0.2">
      <c r="A189" s="4">
        <v>502</v>
      </c>
      <c r="B189" t="s">
        <v>142</v>
      </c>
      <c r="C189" s="6">
        <f t="shared" si="2"/>
        <v>502</v>
      </c>
    </row>
    <row r="190" spans="1:3" x14ac:dyDescent="0.2">
      <c r="A190" s="4">
        <v>503</v>
      </c>
      <c r="B190" t="s">
        <v>143</v>
      </c>
      <c r="C190" s="6">
        <f t="shared" si="2"/>
        <v>503</v>
      </c>
    </row>
    <row r="191" spans="1:3" x14ac:dyDescent="0.2">
      <c r="A191" s="4">
        <v>520</v>
      </c>
      <c r="B191" t="s">
        <v>144</v>
      </c>
      <c r="C191" s="6">
        <f t="shared" si="2"/>
        <v>520</v>
      </c>
    </row>
    <row r="192" spans="1:3" x14ac:dyDescent="0.2">
      <c r="A192" s="4">
        <v>521</v>
      </c>
      <c r="B192" t="s">
        <v>145</v>
      </c>
      <c r="C192" s="6">
        <f t="shared" si="2"/>
        <v>521</v>
      </c>
    </row>
    <row r="193" spans="1:4" x14ac:dyDescent="0.2">
      <c r="A193" s="4">
        <v>522</v>
      </c>
      <c r="B193" t="s">
        <v>146</v>
      </c>
      <c r="C193" s="6">
        <f t="shared" si="2"/>
        <v>522</v>
      </c>
    </row>
    <row r="194" spans="1:4" x14ac:dyDescent="0.2">
      <c r="A194" s="4">
        <v>523</v>
      </c>
      <c r="B194" t="s">
        <v>147</v>
      </c>
      <c r="C194" s="6">
        <f t="shared" si="2"/>
        <v>523</v>
      </c>
    </row>
    <row r="195" spans="1:4" x14ac:dyDescent="0.2">
      <c r="A195" s="4">
        <v>529</v>
      </c>
      <c r="B195" t="s">
        <v>148</v>
      </c>
      <c r="C195" s="6">
        <f t="shared" si="2"/>
        <v>529</v>
      </c>
    </row>
    <row r="196" spans="1:4" x14ac:dyDescent="0.2">
      <c r="A196" s="4">
        <v>540</v>
      </c>
      <c r="B196" t="s">
        <v>149</v>
      </c>
      <c r="C196" s="6">
        <f t="shared" ref="C196:C257" si="3">+A196</f>
        <v>540</v>
      </c>
    </row>
    <row r="197" spans="1:4" x14ac:dyDescent="0.2">
      <c r="A197" s="4">
        <v>541</v>
      </c>
      <c r="B197" t="s">
        <v>150</v>
      </c>
      <c r="C197" s="6">
        <f t="shared" si="3"/>
        <v>541</v>
      </c>
    </row>
    <row r="198" spans="1:4" x14ac:dyDescent="0.2">
      <c r="A198" s="4">
        <v>542</v>
      </c>
      <c r="B198" t="s">
        <v>151</v>
      </c>
      <c r="C198" s="6">
        <f t="shared" si="3"/>
        <v>542</v>
      </c>
    </row>
    <row r="199" spans="1:4" x14ac:dyDescent="0.2">
      <c r="A199" s="4">
        <v>548</v>
      </c>
      <c r="B199" t="s">
        <v>152</v>
      </c>
      <c r="C199" s="6">
        <f t="shared" si="3"/>
        <v>548</v>
      </c>
    </row>
    <row r="200" spans="1:4" x14ac:dyDescent="0.2">
      <c r="A200" s="4">
        <v>549</v>
      </c>
      <c r="B200" t="s">
        <v>153</v>
      </c>
      <c r="C200" s="6">
        <f t="shared" si="3"/>
        <v>549</v>
      </c>
    </row>
    <row r="201" spans="1:4" x14ac:dyDescent="0.2">
      <c r="A201" s="4">
        <v>570</v>
      </c>
      <c r="B201" t="s">
        <v>154</v>
      </c>
      <c r="C201" s="6">
        <f t="shared" si="3"/>
        <v>570</v>
      </c>
    </row>
    <row r="202" spans="1:4" x14ac:dyDescent="0.2">
      <c r="A202" s="4">
        <v>580</v>
      </c>
      <c r="B202" t="s">
        <v>155</v>
      </c>
      <c r="C202" s="6">
        <f t="shared" si="3"/>
        <v>580</v>
      </c>
    </row>
    <row r="203" spans="1:4" x14ac:dyDescent="0.2">
      <c r="A203" s="4">
        <v>590</v>
      </c>
      <c r="B203" t="s">
        <v>156</v>
      </c>
      <c r="C203" s="6">
        <f t="shared" si="3"/>
        <v>590</v>
      </c>
    </row>
    <row r="204" spans="1:4" x14ac:dyDescent="0.2">
      <c r="A204" s="4">
        <v>591</v>
      </c>
      <c r="B204" t="s">
        <v>157</v>
      </c>
      <c r="C204" s="6">
        <f t="shared" si="3"/>
        <v>591</v>
      </c>
    </row>
    <row r="205" spans="1:4" x14ac:dyDescent="0.2">
      <c r="A205" s="4">
        <v>600</v>
      </c>
      <c r="B205" t="s">
        <v>158</v>
      </c>
      <c r="C205" s="6">
        <f t="shared" si="3"/>
        <v>600</v>
      </c>
      <c r="D205" s="7">
        <f>+C205</f>
        <v>600</v>
      </c>
    </row>
    <row r="206" spans="1:4" x14ac:dyDescent="0.2">
      <c r="A206" s="4">
        <v>601</v>
      </c>
      <c r="B206" t="s">
        <v>159</v>
      </c>
      <c r="C206" s="6">
        <f t="shared" si="3"/>
        <v>601</v>
      </c>
      <c r="D206" s="7">
        <f t="shared" ref="D206:D246" si="4">+C206</f>
        <v>601</v>
      </c>
    </row>
    <row r="207" spans="1:4" x14ac:dyDescent="0.2">
      <c r="A207" s="4">
        <v>602</v>
      </c>
      <c r="B207" t="s">
        <v>160</v>
      </c>
      <c r="C207" s="6">
        <f t="shared" si="3"/>
        <v>602</v>
      </c>
      <c r="D207" s="7">
        <f t="shared" si="4"/>
        <v>602</v>
      </c>
    </row>
    <row r="208" spans="1:4" x14ac:dyDescent="0.2">
      <c r="A208" s="4">
        <v>610</v>
      </c>
      <c r="B208" t="s">
        <v>161</v>
      </c>
      <c r="C208" s="6">
        <f t="shared" si="3"/>
        <v>610</v>
      </c>
      <c r="D208" s="7">
        <f t="shared" si="4"/>
        <v>610</v>
      </c>
    </row>
    <row r="209" spans="1:4" x14ac:dyDescent="0.2">
      <c r="A209" s="4">
        <v>611</v>
      </c>
      <c r="B209" t="s">
        <v>162</v>
      </c>
      <c r="C209" s="6">
        <f t="shared" si="3"/>
        <v>611</v>
      </c>
      <c r="D209" s="7">
        <f t="shared" si="4"/>
        <v>611</v>
      </c>
    </row>
    <row r="210" spans="1:4" x14ac:dyDescent="0.2">
      <c r="A210" s="4">
        <v>612</v>
      </c>
      <c r="B210" t="s">
        <v>163</v>
      </c>
      <c r="C210" s="6">
        <f t="shared" si="3"/>
        <v>612</v>
      </c>
      <c r="D210" s="7">
        <f t="shared" si="4"/>
        <v>612</v>
      </c>
    </row>
    <row r="211" spans="1:4" x14ac:dyDescent="0.2">
      <c r="A211" s="4">
        <v>620</v>
      </c>
      <c r="B211" t="s">
        <v>164</v>
      </c>
      <c r="C211" s="6">
        <f t="shared" si="3"/>
        <v>620</v>
      </c>
      <c r="D211" s="7">
        <f t="shared" si="4"/>
        <v>620</v>
      </c>
    </row>
    <row r="212" spans="1:4" x14ac:dyDescent="0.2">
      <c r="A212" s="4">
        <v>621</v>
      </c>
      <c r="B212" t="s">
        <v>165</v>
      </c>
      <c r="C212" s="6">
        <f t="shared" si="3"/>
        <v>621</v>
      </c>
      <c r="D212" s="7">
        <f t="shared" si="4"/>
        <v>621</v>
      </c>
    </row>
    <row r="213" spans="1:4" x14ac:dyDescent="0.2">
      <c r="A213" s="4">
        <v>622</v>
      </c>
      <c r="B213" t="s">
        <v>166</v>
      </c>
      <c r="C213" s="6">
        <f t="shared" si="3"/>
        <v>622</v>
      </c>
      <c r="D213" s="7">
        <f t="shared" si="4"/>
        <v>622</v>
      </c>
    </row>
    <row r="214" spans="1:4" x14ac:dyDescent="0.2">
      <c r="A214" s="4">
        <v>623</v>
      </c>
      <c r="B214" t="s">
        <v>167</v>
      </c>
      <c r="C214" s="6">
        <f t="shared" si="3"/>
        <v>623</v>
      </c>
      <c r="D214" s="7">
        <f t="shared" si="4"/>
        <v>623</v>
      </c>
    </row>
    <row r="215" spans="1:4" x14ac:dyDescent="0.2">
      <c r="A215" s="4">
        <v>630</v>
      </c>
      <c r="B215" t="s">
        <v>168</v>
      </c>
      <c r="C215" s="6">
        <f t="shared" si="3"/>
        <v>630</v>
      </c>
      <c r="D215" s="7">
        <f t="shared" si="4"/>
        <v>630</v>
      </c>
    </row>
    <row r="216" spans="1:4" x14ac:dyDescent="0.2">
      <c r="A216" s="4">
        <v>631</v>
      </c>
      <c r="B216" t="s">
        <v>169</v>
      </c>
      <c r="C216" s="6">
        <f t="shared" si="3"/>
        <v>631</v>
      </c>
      <c r="D216" s="7">
        <f t="shared" si="4"/>
        <v>631</v>
      </c>
    </row>
    <row r="217" spans="1:4" x14ac:dyDescent="0.2">
      <c r="A217" s="4">
        <v>632</v>
      </c>
      <c r="B217" t="s">
        <v>170</v>
      </c>
      <c r="C217" s="6">
        <f t="shared" si="3"/>
        <v>632</v>
      </c>
      <c r="D217" s="7">
        <f t="shared" si="4"/>
        <v>632</v>
      </c>
    </row>
    <row r="218" spans="1:4" x14ac:dyDescent="0.2">
      <c r="A218" s="4">
        <v>640</v>
      </c>
      <c r="B218" t="s">
        <v>171</v>
      </c>
      <c r="C218" s="6">
        <f t="shared" si="3"/>
        <v>640</v>
      </c>
      <c r="D218" s="7">
        <f t="shared" si="4"/>
        <v>640</v>
      </c>
    </row>
    <row r="219" spans="1:4" x14ac:dyDescent="0.2">
      <c r="A219" s="4">
        <v>641</v>
      </c>
      <c r="B219" t="s">
        <v>172</v>
      </c>
      <c r="C219" s="6">
        <f t="shared" si="3"/>
        <v>641</v>
      </c>
      <c r="D219" s="7">
        <f t="shared" si="4"/>
        <v>641</v>
      </c>
    </row>
    <row r="220" spans="1:4" x14ac:dyDescent="0.2">
      <c r="A220" s="4">
        <v>642</v>
      </c>
      <c r="B220" t="s">
        <v>173</v>
      </c>
      <c r="C220" s="6">
        <f t="shared" si="3"/>
        <v>642</v>
      </c>
      <c r="D220" s="7">
        <f t="shared" si="4"/>
        <v>642</v>
      </c>
    </row>
    <row r="221" spans="1:4" x14ac:dyDescent="0.2">
      <c r="A221" s="4">
        <v>643</v>
      </c>
      <c r="B221" t="s">
        <v>174</v>
      </c>
      <c r="C221" s="6">
        <f t="shared" si="3"/>
        <v>643</v>
      </c>
      <c r="D221" s="7">
        <f t="shared" si="4"/>
        <v>643</v>
      </c>
    </row>
    <row r="222" spans="1:4" x14ac:dyDescent="0.2">
      <c r="A222" s="4">
        <v>644</v>
      </c>
      <c r="B222" t="s">
        <v>175</v>
      </c>
      <c r="C222" s="6">
        <f t="shared" si="3"/>
        <v>644</v>
      </c>
      <c r="D222" s="7">
        <f t="shared" si="4"/>
        <v>644</v>
      </c>
    </row>
    <row r="223" spans="1:4" x14ac:dyDescent="0.2">
      <c r="A223" s="4">
        <v>645</v>
      </c>
      <c r="B223" t="s">
        <v>176</v>
      </c>
      <c r="C223" s="6">
        <f t="shared" si="3"/>
        <v>645</v>
      </c>
      <c r="D223" s="7">
        <f t="shared" si="4"/>
        <v>645</v>
      </c>
    </row>
    <row r="224" spans="1:4" x14ac:dyDescent="0.2">
      <c r="A224" s="4">
        <v>646</v>
      </c>
      <c r="B224" t="s">
        <v>177</v>
      </c>
      <c r="C224" s="6">
        <f t="shared" si="3"/>
        <v>646</v>
      </c>
      <c r="D224" s="7">
        <f t="shared" si="4"/>
        <v>646</v>
      </c>
    </row>
    <row r="225" spans="1:4" x14ac:dyDescent="0.2">
      <c r="A225" s="4">
        <v>647</v>
      </c>
      <c r="B225" t="s">
        <v>178</v>
      </c>
      <c r="C225" s="6">
        <f t="shared" si="3"/>
        <v>647</v>
      </c>
      <c r="D225" s="7">
        <f t="shared" si="4"/>
        <v>647</v>
      </c>
    </row>
    <row r="226" spans="1:4" x14ac:dyDescent="0.2">
      <c r="A226" s="4">
        <v>648</v>
      </c>
      <c r="B226" t="s">
        <v>179</v>
      </c>
      <c r="C226" s="6">
        <f t="shared" si="3"/>
        <v>648</v>
      </c>
      <c r="D226" s="7">
        <f t="shared" si="4"/>
        <v>648</v>
      </c>
    </row>
    <row r="227" spans="1:4" x14ac:dyDescent="0.2">
      <c r="A227" s="4">
        <v>649</v>
      </c>
      <c r="B227" t="s">
        <v>180</v>
      </c>
      <c r="C227" s="6">
        <f t="shared" si="3"/>
        <v>649</v>
      </c>
      <c r="D227" s="7">
        <f t="shared" si="4"/>
        <v>649</v>
      </c>
    </row>
    <row r="228" spans="1:4" x14ac:dyDescent="0.2">
      <c r="A228" s="4">
        <v>653</v>
      </c>
      <c r="B228" t="s">
        <v>181</v>
      </c>
      <c r="C228" s="6">
        <f t="shared" si="3"/>
        <v>653</v>
      </c>
      <c r="D228" s="7">
        <f t="shared" si="4"/>
        <v>653</v>
      </c>
    </row>
    <row r="229" spans="1:4" x14ac:dyDescent="0.2">
      <c r="A229" s="4">
        <v>654</v>
      </c>
      <c r="B229" t="s">
        <v>182</v>
      </c>
      <c r="C229" s="6">
        <f t="shared" si="3"/>
        <v>654</v>
      </c>
      <c r="D229" s="7">
        <f t="shared" si="4"/>
        <v>654</v>
      </c>
    </row>
    <row r="230" spans="1:4" x14ac:dyDescent="0.2">
      <c r="A230" s="4">
        <v>655</v>
      </c>
      <c r="B230" t="s">
        <v>183</v>
      </c>
      <c r="C230" s="6">
        <f t="shared" si="3"/>
        <v>655</v>
      </c>
      <c r="D230" s="7">
        <f t="shared" si="4"/>
        <v>655</v>
      </c>
    </row>
    <row r="231" spans="1:4" x14ac:dyDescent="0.2">
      <c r="A231" s="4">
        <v>656</v>
      </c>
      <c r="B231" t="s">
        <v>184</v>
      </c>
      <c r="C231" s="6">
        <f t="shared" si="3"/>
        <v>656</v>
      </c>
      <c r="D231" s="7">
        <f t="shared" si="4"/>
        <v>656</v>
      </c>
    </row>
    <row r="232" spans="1:4" x14ac:dyDescent="0.2">
      <c r="A232" s="4">
        <v>657</v>
      </c>
      <c r="B232" t="s">
        <v>185</v>
      </c>
      <c r="C232" s="6">
        <f t="shared" si="3"/>
        <v>657</v>
      </c>
      <c r="D232" s="7">
        <f t="shared" si="4"/>
        <v>657</v>
      </c>
    </row>
    <row r="233" spans="1:4" x14ac:dyDescent="0.2">
      <c r="A233" s="4">
        <v>658</v>
      </c>
      <c r="B233" t="s">
        <v>186</v>
      </c>
      <c r="C233" s="6">
        <f t="shared" si="3"/>
        <v>658</v>
      </c>
      <c r="D233" s="7">
        <f t="shared" si="4"/>
        <v>658</v>
      </c>
    </row>
    <row r="234" spans="1:4" x14ac:dyDescent="0.2">
      <c r="A234" s="4">
        <v>659</v>
      </c>
      <c r="B234" t="s">
        <v>187</v>
      </c>
      <c r="C234" s="6">
        <f t="shared" si="3"/>
        <v>659</v>
      </c>
      <c r="D234" s="7">
        <f t="shared" si="4"/>
        <v>659</v>
      </c>
    </row>
    <row r="235" spans="1:4" x14ac:dyDescent="0.2">
      <c r="A235" s="4">
        <v>660</v>
      </c>
      <c r="B235" t="s">
        <v>188</v>
      </c>
      <c r="C235" s="6">
        <f t="shared" si="3"/>
        <v>660</v>
      </c>
      <c r="D235" s="7">
        <f t="shared" si="4"/>
        <v>660</v>
      </c>
    </row>
    <row r="236" spans="1:4" x14ac:dyDescent="0.2">
      <c r="A236" s="4">
        <v>661</v>
      </c>
      <c r="B236" t="s">
        <v>189</v>
      </c>
      <c r="C236" s="6">
        <f t="shared" si="3"/>
        <v>661</v>
      </c>
      <c r="D236" s="7">
        <f t="shared" si="4"/>
        <v>661</v>
      </c>
    </row>
    <row r="237" spans="1:4" x14ac:dyDescent="0.2">
      <c r="A237" s="4">
        <v>671</v>
      </c>
      <c r="B237" t="s">
        <v>190</v>
      </c>
      <c r="C237" s="6">
        <f t="shared" si="3"/>
        <v>671</v>
      </c>
      <c r="D237" s="7">
        <f t="shared" si="4"/>
        <v>671</v>
      </c>
    </row>
    <row r="238" spans="1:4" x14ac:dyDescent="0.2">
      <c r="A238" s="4">
        <v>679</v>
      </c>
      <c r="B238" t="s">
        <v>191</v>
      </c>
      <c r="C238" s="6">
        <f t="shared" si="3"/>
        <v>679</v>
      </c>
      <c r="D238" s="7">
        <f t="shared" si="4"/>
        <v>679</v>
      </c>
    </row>
    <row r="239" spans="1:4" x14ac:dyDescent="0.2">
      <c r="A239" s="4">
        <v>680</v>
      </c>
      <c r="B239" t="s">
        <v>192</v>
      </c>
      <c r="C239" s="6">
        <f t="shared" si="3"/>
        <v>680</v>
      </c>
      <c r="D239" s="7">
        <f t="shared" si="4"/>
        <v>680</v>
      </c>
    </row>
    <row r="240" spans="1:4" x14ac:dyDescent="0.2">
      <c r="A240" s="4">
        <v>681</v>
      </c>
      <c r="B240" t="s">
        <v>193</v>
      </c>
      <c r="C240" s="6">
        <f t="shared" si="3"/>
        <v>681</v>
      </c>
      <c r="D240" s="7">
        <f t="shared" si="4"/>
        <v>681</v>
      </c>
    </row>
    <row r="241" spans="1:4" x14ac:dyDescent="0.2">
      <c r="A241" s="4">
        <v>689</v>
      </c>
      <c r="B241" t="s">
        <v>194</v>
      </c>
      <c r="C241" s="6">
        <f t="shared" si="3"/>
        <v>689</v>
      </c>
      <c r="D241" s="7">
        <f t="shared" si="4"/>
        <v>689</v>
      </c>
    </row>
    <row r="242" spans="1:4" x14ac:dyDescent="0.2">
      <c r="A242" s="4">
        <v>690</v>
      </c>
      <c r="B242" t="s">
        <v>195</v>
      </c>
      <c r="C242" s="6">
        <f t="shared" si="3"/>
        <v>690</v>
      </c>
      <c r="D242" s="7">
        <f t="shared" si="4"/>
        <v>690</v>
      </c>
    </row>
    <row r="243" spans="1:4" x14ac:dyDescent="0.2">
      <c r="A243" s="4">
        <v>691</v>
      </c>
      <c r="B243" t="s">
        <v>196</v>
      </c>
      <c r="C243" s="6">
        <f t="shared" si="3"/>
        <v>691</v>
      </c>
      <c r="D243" s="7">
        <f t="shared" si="4"/>
        <v>691</v>
      </c>
    </row>
    <row r="244" spans="1:4" x14ac:dyDescent="0.2">
      <c r="A244" s="4">
        <v>692</v>
      </c>
      <c r="B244" t="s">
        <v>197</v>
      </c>
      <c r="C244" s="6">
        <f t="shared" si="3"/>
        <v>692</v>
      </c>
      <c r="D244" s="7">
        <f t="shared" si="4"/>
        <v>692</v>
      </c>
    </row>
    <row r="245" spans="1:4" x14ac:dyDescent="0.2">
      <c r="A245" s="4">
        <v>697</v>
      </c>
      <c r="B245" t="s">
        <v>39</v>
      </c>
      <c r="C245" s="6">
        <f t="shared" si="3"/>
        <v>697</v>
      </c>
      <c r="D245" s="7">
        <f t="shared" si="4"/>
        <v>697</v>
      </c>
    </row>
    <row r="246" spans="1:4" x14ac:dyDescent="0.2">
      <c r="A246" s="4">
        <v>698</v>
      </c>
      <c r="B246" t="s">
        <v>198</v>
      </c>
      <c r="C246" s="6">
        <f t="shared" si="3"/>
        <v>698</v>
      </c>
      <c r="D246" s="7">
        <f t="shared" si="4"/>
        <v>698</v>
      </c>
    </row>
    <row r="247" spans="1:4" x14ac:dyDescent="0.2">
      <c r="A247" s="4">
        <v>710</v>
      </c>
      <c r="B247" t="s">
        <v>199</v>
      </c>
      <c r="C247" s="6">
        <f t="shared" si="3"/>
        <v>710</v>
      </c>
    </row>
    <row r="248" spans="1:4" x14ac:dyDescent="0.2">
      <c r="A248" s="4">
        <v>711</v>
      </c>
      <c r="B248" t="s">
        <v>200</v>
      </c>
      <c r="C248" s="6">
        <f t="shared" si="3"/>
        <v>711</v>
      </c>
    </row>
    <row r="249" spans="1:4" x14ac:dyDescent="0.2">
      <c r="A249" s="4">
        <v>712</v>
      </c>
      <c r="B249" t="s">
        <v>201</v>
      </c>
      <c r="C249" s="6">
        <f t="shared" si="3"/>
        <v>712</v>
      </c>
    </row>
    <row r="250" spans="1:4" x14ac:dyDescent="0.2">
      <c r="A250" s="4">
        <v>713</v>
      </c>
      <c r="B250" t="s">
        <v>202</v>
      </c>
      <c r="C250" s="6">
        <f t="shared" si="3"/>
        <v>713</v>
      </c>
    </row>
    <row r="251" spans="1:4" x14ac:dyDescent="0.2">
      <c r="A251" s="4">
        <v>720</v>
      </c>
      <c r="B251" t="s">
        <v>203</v>
      </c>
      <c r="C251" s="6">
        <f t="shared" si="3"/>
        <v>720</v>
      </c>
    </row>
    <row r="252" spans="1:4" x14ac:dyDescent="0.2">
      <c r="A252" s="4">
        <v>721</v>
      </c>
      <c r="B252" t="s">
        <v>204</v>
      </c>
      <c r="C252" s="6">
        <f t="shared" si="3"/>
        <v>721</v>
      </c>
    </row>
    <row r="253" spans="1:4" x14ac:dyDescent="0.2">
      <c r="A253" s="4">
        <v>722</v>
      </c>
      <c r="B253" t="s">
        <v>205</v>
      </c>
      <c r="C253" s="6">
        <f t="shared" si="3"/>
        <v>722</v>
      </c>
    </row>
    <row r="254" spans="1:4" x14ac:dyDescent="0.2">
      <c r="A254" s="4">
        <v>723</v>
      </c>
      <c r="B254" t="s">
        <v>206</v>
      </c>
      <c r="C254" s="6">
        <f t="shared" si="3"/>
        <v>723</v>
      </c>
    </row>
    <row r="255" spans="1:4" x14ac:dyDescent="0.2">
      <c r="A255" s="4">
        <v>730</v>
      </c>
      <c r="B255" t="s">
        <v>207</v>
      </c>
      <c r="C255" s="6">
        <f t="shared" si="3"/>
        <v>730</v>
      </c>
    </row>
    <row r="256" spans="1:4" x14ac:dyDescent="0.2">
      <c r="A256" s="4">
        <v>731</v>
      </c>
      <c r="B256" t="s">
        <v>208</v>
      </c>
      <c r="C256" s="6">
        <f t="shared" si="3"/>
        <v>731</v>
      </c>
    </row>
    <row r="257" spans="1:4" x14ac:dyDescent="0.2">
      <c r="A257" s="4">
        <v>732</v>
      </c>
      <c r="B257" t="s">
        <v>209</v>
      </c>
      <c r="C257" s="6">
        <f t="shared" si="3"/>
        <v>732</v>
      </c>
    </row>
    <row r="258" spans="1:4" x14ac:dyDescent="0.2">
      <c r="A258" s="4">
        <v>733</v>
      </c>
      <c r="B258" t="s">
        <v>210</v>
      </c>
      <c r="C258" s="6">
        <f t="shared" ref="C258:C284" si="5">+A258</f>
        <v>733</v>
      </c>
    </row>
    <row r="259" spans="1:4" x14ac:dyDescent="0.2">
      <c r="A259" s="4">
        <v>734</v>
      </c>
      <c r="B259" t="s">
        <v>211</v>
      </c>
      <c r="C259" s="6">
        <f t="shared" si="5"/>
        <v>734</v>
      </c>
    </row>
    <row r="260" spans="1:4" x14ac:dyDescent="0.2">
      <c r="A260" s="4">
        <v>740</v>
      </c>
      <c r="B260" t="s">
        <v>212</v>
      </c>
      <c r="C260" s="6">
        <f t="shared" si="5"/>
        <v>740</v>
      </c>
      <c r="D260" s="7">
        <v>622</v>
      </c>
    </row>
    <row r="261" spans="1:4" x14ac:dyDescent="0.2">
      <c r="A261" s="4">
        <v>741</v>
      </c>
      <c r="B261" t="s">
        <v>213</v>
      </c>
      <c r="C261" s="6">
        <f t="shared" si="5"/>
        <v>741</v>
      </c>
      <c r="D261" s="7">
        <v>622</v>
      </c>
    </row>
    <row r="262" spans="1:4" x14ac:dyDescent="0.2">
      <c r="A262" s="4">
        <v>742</v>
      </c>
      <c r="B262" t="s">
        <v>214</v>
      </c>
      <c r="C262" s="6">
        <f t="shared" si="5"/>
        <v>742</v>
      </c>
      <c r="D262" s="7">
        <v>622</v>
      </c>
    </row>
    <row r="263" spans="1:4" x14ac:dyDescent="0.2">
      <c r="A263" s="4">
        <v>750</v>
      </c>
      <c r="B263" t="s">
        <v>215</v>
      </c>
      <c r="C263" s="6">
        <f t="shared" si="5"/>
        <v>750</v>
      </c>
    </row>
    <row r="264" spans="1:4" x14ac:dyDescent="0.2">
      <c r="A264" s="4">
        <v>751</v>
      </c>
      <c r="B264" t="s">
        <v>216</v>
      </c>
      <c r="C264" s="6">
        <f t="shared" si="5"/>
        <v>751</v>
      </c>
    </row>
    <row r="265" spans="1:4" x14ac:dyDescent="0.2">
      <c r="A265" s="4">
        <v>752</v>
      </c>
      <c r="B265" t="s">
        <v>217</v>
      </c>
      <c r="C265" s="6">
        <f t="shared" si="5"/>
        <v>752</v>
      </c>
    </row>
    <row r="266" spans="1:4" x14ac:dyDescent="0.2">
      <c r="A266" s="4">
        <v>760</v>
      </c>
      <c r="B266" t="s">
        <v>218</v>
      </c>
      <c r="C266" s="6">
        <f t="shared" si="5"/>
        <v>760</v>
      </c>
      <c r="D266" s="7">
        <v>631</v>
      </c>
    </row>
    <row r="267" spans="1:4" x14ac:dyDescent="0.2">
      <c r="A267" s="4">
        <v>761</v>
      </c>
      <c r="B267" t="s">
        <v>219</v>
      </c>
      <c r="C267" s="6">
        <f t="shared" si="5"/>
        <v>761</v>
      </c>
      <c r="D267" s="7">
        <v>631</v>
      </c>
    </row>
    <row r="268" spans="1:4" x14ac:dyDescent="0.2">
      <c r="A268" s="4">
        <v>762</v>
      </c>
      <c r="B268" t="s">
        <v>220</v>
      </c>
      <c r="C268" s="6">
        <f t="shared" si="5"/>
        <v>762</v>
      </c>
      <c r="D268" s="7">
        <v>631</v>
      </c>
    </row>
    <row r="269" spans="1:4" x14ac:dyDescent="0.2">
      <c r="A269" s="4">
        <v>770</v>
      </c>
      <c r="B269" t="s">
        <v>221</v>
      </c>
      <c r="C269" s="6">
        <f t="shared" si="5"/>
        <v>770</v>
      </c>
      <c r="D269" s="7">
        <v>632</v>
      </c>
    </row>
    <row r="270" spans="1:4" x14ac:dyDescent="0.2">
      <c r="A270" s="4">
        <v>771</v>
      </c>
      <c r="B270" t="s">
        <v>222</v>
      </c>
      <c r="C270" s="6">
        <f t="shared" si="5"/>
        <v>771</v>
      </c>
      <c r="D270" s="7">
        <v>632</v>
      </c>
    </row>
    <row r="271" spans="1:4" x14ac:dyDescent="0.2">
      <c r="A271" s="4">
        <v>772</v>
      </c>
      <c r="B271" t="s">
        <v>223</v>
      </c>
      <c r="C271" s="6">
        <f t="shared" si="5"/>
        <v>772</v>
      </c>
      <c r="D271" s="7">
        <v>632</v>
      </c>
    </row>
    <row r="272" spans="1:4" x14ac:dyDescent="0.2">
      <c r="A272" s="4">
        <v>780</v>
      </c>
      <c r="B272" t="s">
        <v>224</v>
      </c>
      <c r="C272" s="6">
        <f t="shared" si="5"/>
        <v>780</v>
      </c>
      <c r="D272" s="7">
        <v>660</v>
      </c>
    </row>
    <row r="273" spans="1:4" x14ac:dyDescent="0.2">
      <c r="A273" s="4">
        <v>781</v>
      </c>
      <c r="B273" t="s">
        <v>225</v>
      </c>
      <c r="C273" s="6">
        <f t="shared" si="5"/>
        <v>781</v>
      </c>
      <c r="D273" s="7">
        <v>660</v>
      </c>
    </row>
    <row r="274" spans="1:4" x14ac:dyDescent="0.2">
      <c r="A274" s="4">
        <v>782</v>
      </c>
      <c r="B274" t="s">
        <v>226</v>
      </c>
      <c r="C274" s="6">
        <f t="shared" si="5"/>
        <v>782</v>
      </c>
      <c r="D274" s="7">
        <v>660</v>
      </c>
    </row>
    <row r="275" spans="1:4" x14ac:dyDescent="0.2">
      <c r="A275" s="4">
        <v>790</v>
      </c>
      <c r="B275" t="s">
        <v>227</v>
      </c>
      <c r="C275" s="6">
        <f t="shared" si="5"/>
        <v>790</v>
      </c>
    </row>
    <row r="276" spans="1:4" x14ac:dyDescent="0.2">
      <c r="A276" s="4">
        <v>791</v>
      </c>
      <c r="B276" t="s">
        <v>228</v>
      </c>
      <c r="C276" s="6">
        <f t="shared" si="5"/>
        <v>791</v>
      </c>
    </row>
    <row r="277" spans="1:4" x14ac:dyDescent="0.2">
      <c r="A277" s="4">
        <v>792</v>
      </c>
      <c r="B277" t="s">
        <v>229</v>
      </c>
      <c r="C277" s="6">
        <f t="shared" si="5"/>
        <v>792</v>
      </c>
    </row>
    <row r="278" spans="1:4" x14ac:dyDescent="0.2">
      <c r="A278" s="4">
        <v>793</v>
      </c>
      <c r="B278" t="s">
        <v>230</v>
      </c>
      <c r="C278" s="6">
        <f t="shared" si="5"/>
        <v>793</v>
      </c>
    </row>
    <row r="279" spans="1:4" x14ac:dyDescent="0.2">
      <c r="A279" s="4">
        <v>794</v>
      </c>
      <c r="B279" t="s">
        <v>231</v>
      </c>
      <c r="C279" s="6">
        <f t="shared" si="5"/>
        <v>794</v>
      </c>
    </row>
    <row r="280" spans="1:4" x14ac:dyDescent="0.2">
      <c r="A280" s="4">
        <v>795</v>
      </c>
      <c r="B280" t="s">
        <v>232</v>
      </c>
      <c r="C280" s="6">
        <f t="shared" si="5"/>
        <v>795</v>
      </c>
    </row>
    <row r="281" spans="1:4" x14ac:dyDescent="0.2">
      <c r="A281" s="4">
        <v>796</v>
      </c>
      <c r="B281" t="s">
        <v>233</v>
      </c>
      <c r="C281" s="6">
        <f t="shared" si="5"/>
        <v>796</v>
      </c>
    </row>
    <row r="282" spans="1:4" x14ac:dyDescent="0.2">
      <c r="A282" s="4">
        <v>797</v>
      </c>
      <c r="B282" t="s">
        <v>224</v>
      </c>
      <c r="C282" s="6">
        <f t="shared" si="5"/>
        <v>797</v>
      </c>
    </row>
    <row r="283" spans="1:4" x14ac:dyDescent="0.2">
      <c r="A283" s="4">
        <v>798</v>
      </c>
      <c r="B283" t="s">
        <v>234</v>
      </c>
      <c r="C283" s="6">
        <f t="shared" si="5"/>
        <v>798</v>
      </c>
    </row>
    <row r="284" spans="1:4" x14ac:dyDescent="0.2">
      <c r="A284" s="4">
        <v>799</v>
      </c>
      <c r="B284" t="s">
        <v>235</v>
      </c>
      <c r="C284" s="6">
        <f t="shared" si="5"/>
        <v>799</v>
      </c>
    </row>
  </sheetData>
  <mergeCells count="1">
    <mergeCell ref="A1:C1"/>
  </mergeCell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Çalışma Sayfaları</vt:lpstr>
      </vt:variant>
      <vt:variant>
        <vt:i4>6</vt:i4>
      </vt:variant>
      <vt:variant>
        <vt:lpstr>Adlandırılmış Aralıklar</vt:lpstr>
      </vt:variant>
      <vt:variant>
        <vt:i4>3</vt:i4>
      </vt:variant>
    </vt:vector>
  </HeadingPairs>
  <TitlesOfParts>
    <vt:vector size="9" baseType="lpstr">
      <vt:lpstr>NOTLAR</vt:lpstr>
      <vt:lpstr>VERİ</vt:lpstr>
      <vt:lpstr>ÖZET TABLO</vt:lpstr>
      <vt:lpstr>BİLANÇO_</vt:lpstr>
      <vt:lpstr>GELİR TABLOSU</vt:lpstr>
      <vt:lpstr>PARAMETRELER</vt:lpstr>
      <vt:lpstr>BİLANÇO_!Yazdırma_Alanı</vt:lpstr>
      <vt:lpstr>GELİR TABLOSU!Yazdırma_Alanı</vt:lpstr>
      <vt:lpstr>BİLANÇO_!Yazdırma_Başlıkları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RFNRK</dc:creator>
  <cp:lastModifiedBy>rfnrk</cp:lastModifiedBy>
  <dcterms:created xsi:type="dcterms:W3CDTF">2020-01-21T06:11:38Z</dcterms:created>
  <dcterms:modified xsi:type="dcterms:W3CDTF">2020-01-21T12:49:13Z</dcterms:modified>
</cp:coreProperties>
</file>